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shery\R2AM\Dobos\PNAMP FMWG\"/>
    </mc:Choice>
  </mc:AlternateContent>
  <xr:revisionPtr revIDLastSave="0" documentId="13_ncr:9_{A5BE196F-7089-4B75-A102-EA94520947BD}" xr6:coauthVersionLast="47" xr6:coauthVersionMax="47" xr10:uidLastSave="{00000000-0000-0000-0000-000000000000}"/>
  <bookViews>
    <workbookView xWindow="-120" yWindow="-120" windowWidth="29040" windowHeight="15720" firstSheet="1" activeTab="5" xr2:uid="{10C32102-B095-4D36-9429-881FA8310FD6}"/>
  </bookViews>
  <sheets>
    <sheet name="Interrogation Detail Lochsa" sheetId="1" r:id="rId1"/>
    <sheet name="UNIQUE Function" sheetId="2" r:id="rId2"/>
    <sheet name="Interrogation Summary Hydro" sheetId="3" r:id="rId3"/>
    <sheet name="VLOOKUP Function" sheetId="4" r:id="rId4"/>
    <sheet name="MULTILOOKUP" sheetId="6" r:id="rId5"/>
    <sheet name="DYNAMIC ARRAYS-ADULTS" sheetId="7" r:id="rId6"/>
  </sheets>
  <definedNames>
    <definedName name="_xlnm._FilterDatabase" localSheetId="0" hidden="1">'Interrogation Detail Lochsa'!$A$3:$AC$438</definedName>
    <definedName name="_xlnm._FilterDatabase" localSheetId="2" hidden="1">'Interrogation Summary Hydro'!$A$1:$T$317</definedName>
  </definedNames>
  <calcPr calcId="0"/>
</workbook>
</file>

<file path=xl/calcChain.xml><?xml version="1.0" encoding="utf-8"?>
<calcChain xmlns="http://schemas.openxmlformats.org/spreadsheetml/2006/main">
  <c r="AD7" i="7" l="1" a="1"/>
  <c r="AD7" i="7" s="1"/>
  <c r="AB5" i="7" s="1"/>
  <c r="AB7" i="7" a="1"/>
  <c r="AB7" i="7" s="1"/>
  <c r="AB3" i="7" s="1"/>
  <c r="AC7" i="7" a="1"/>
  <c r="AC7" i="7" s="1"/>
  <c r="AB4" i="7" s="1"/>
  <c r="AA7" i="7" a="1"/>
  <c r="AA7" i="7" s="1"/>
  <c r="K4" i="1" a="1"/>
  <c r="K4" i="1" s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" i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 s="1"/>
  <c r="K63" i="1" a="1"/>
  <c r="K63" i="1" s="1"/>
  <c r="K64" i="1" a="1"/>
  <c r="K64" i="1" s="1"/>
  <c r="K65" i="1" a="1"/>
  <c r="K65" i="1" s="1"/>
  <c r="K66" i="1" a="1"/>
  <c r="K66" i="1" s="1"/>
  <c r="K67" i="1" a="1"/>
  <c r="K67" i="1" s="1"/>
  <c r="K68" i="1" a="1"/>
  <c r="K68" i="1" s="1"/>
  <c r="K69" i="1" a="1"/>
  <c r="K69" i="1" s="1"/>
  <c r="K70" i="1" a="1"/>
  <c r="K70" i="1" s="1"/>
  <c r="K71" i="1" a="1"/>
  <c r="K71" i="1" s="1"/>
  <c r="K72" i="1" a="1"/>
  <c r="K72" i="1" s="1"/>
  <c r="K73" i="1" a="1"/>
  <c r="K73" i="1" s="1"/>
  <c r="K74" i="1" a="1"/>
  <c r="K74" i="1" s="1"/>
  <c r="K75" i="1" a="1"/>
  <c r="K75" i="1" s="1"/>
  <c r="K76" i="1" a="1"/>
  <c r="K76" i="1" s="1"/>
  <c r="K77" i="1" a="1"/>
  <c r="K77" i="1" s="1"/>
  <c r="K78" i="1" a="1"/>
  <c r="K78" i="1" s="1"/>
  <c r="K79" i="1" a="1"/>
  <c r="K79" i="1" s="1"/>
  <c r="K80" i="1" a="1"/>
  <c r="K80" i="1" s="1"/>
  <c r="K81" i="1" a="1"/>
  <c r="K81" i="1" s="1"/>
  <c r="K82" i="1" a="1"/>
  <c r="K82" i="1" s="1"/>
  <c r="K83" i="1" a="1"/>
  <c r="K83" i="1" s="1"/>
  <c r="K84" i="1" a="1"/>
  <c r="K84" i="1" s="1"/>
  <c r="K85" i="1" a="1"/>
  <c r="K85" i="1" s="1"/>
  <c r="K86" i="1" a="1"/>
  <c r="K86" i="1" s="1"/>
  <c r="K87" i="1" a="1"/>
  <c r="K87" i="1" s="1"/>
  <c r="K88" i="1" a="1"/>
  <c r="K88" i="1" s="1"/>
  <c r="K89" i="1" a="1"/>
  <c r="K89" i="1" s="1"/>
  <c r="K90" i="1" a="1"/>
  <c r="K90" i="1" s="1"/>
  <c r="K91" i="1" a="1"/>
  <c r="K91" i="1" s="1"/>
  <c r="K92" i="1" a="1"/>
  <c r="K92" i="1" s="1"/>
  <c r="K93" i="1" a="1"/>
  <c r="K93" i="1" s="1"/>
  <c r="K94" i="1" a="1"/>
  <c r="K94" i="1" s="1"/>
  <c r="K95" i="1" a="1"/>
  <c r="K95" i="1" s="1"/>
  <c r="K96" i="1" a="1"/>
  <c r="K96" i="1" s="1"/>
  <c r="K97" i="1" a="1"/>
  <c r="K97" i="1" s="1"/>
  <c r="K98" i="1" a="1"/>
  <c r="K98" i="1" s="1"/>
  <c r="K99" i="1" a="1"/>
  <c r="K99" i="1" s="1"/>
  <c r="K100" i="1" a="1"/>
  <c r="K100" i="1" s="1"/>
  <c r="K101" i="1" a="1"/>
  <c r="K101" i="1" s="1"/>
  <c r="K102" i="1" a="1"/>
  <c r="K102" i="1" s="1"/>
  <c r="K103" i="1" a="1"/>
  <c r="K103" i="1" s="1"/>
  <c r="K104" i="1" a="1"/>
  <c r="K104" i="1" s="1"/>
  <c r="K105" i="1" a="1"/>
  <c r="K105" i="1" s="1"/>
  <c r="K106" i="1" a="1"/>
  <c r="K106" i="1" s="1"/>
  <c r="K107" i="1" a="1"/>
  <c r="K107" i="1" s="1"/>
  <c r="K108" i="1" a="1"/>
  <c r="K108" i="1" s="1"/>
  <c r="K109" i="1" a="1"/>
  <c r="K109" i="1" s="1"/>
  <c r="K110" i="1" a="1"/>
  <c r="K110" i="1" s="1"/>
  <c r="K111" i="1" a="1"/>
  <c r="K111" i="1" s="1"/>
  <c r="K112" i="1" a="1"/>
  <c r="K112" i="1" s="1"/>
  <c r="K113" i="1" a="1"/>
  <c r="K113" i="1" s="1"/>
  <c r="K114" i="1" a="1"/>
  <c r="K114" i="1" s="1"/>
  <c r="K115" i="1" a="1"/>
  <c r="K115" i="1" s="1"/>
  <c r="K116" i="1" a="1"/>
  <c r="K116" i="1" s="1"/>
  <c r="K117" i="1" a="1"/>
  <c r="K117" i="1" s="1"/>
  <c r="K118" i="1" a="1"/>
  <c r="K118" i="1" s="1"/>
  <c r="K119" i="1" a="1"/>
  <c r="K119" i="1" s="1"/>
  <c r="K120" i="1" a="1"/>
  <c r="K120" i="1" s="1"/>
  <c r="K121" i="1" a="1"/>
  <c r="K121" i="1" s="1"/>
  <c r="K122" i="1" a="1"/>
  <c r="K122" i="1" s="1"/>
  <c r="K123" i="1" a="1"/>
  <c r="K123" i="1" s="1"/>
  <c r="K124" i="1" a="1"/>
  <c r="K124" i="1" s="1"/>
  <c r="K125" i="1" a="1"/>
  <c r="K125" i="1" s="1"/>
  <c r="K126" i="1" a="1"/>
  <c r="K126" i="1" s="1"/>
  <c r="K127" i="1" a="1"/>
  <c r="K127" i="1" s="1"/>
  <c r="K128" i="1" a="1"/>
  <c r="K128" i="1" s="1"/>
  <c r="K129" i="1" a="1"/>
  <c r="K129" i="1" s="1"/>
  <c r="K130" i="1" a="1"/>
  <c r="K130" i="1" s="1"/>
  <c r="K131" i="1" a="1"/>
  <c r="K131" i="1" s="1"/>
  <c r="K132" i="1" a="1"/>
  <c r="K132" i="1" s="1"/>
  <c r="K133" i="1" a="1"/>
  <c r="K133" i="1" s="1"/>
  <c r="K134" i="1" a="1"/>
  <c r="K134" i="1" s="1"/>
  <c r="K135" i="1" a="1"/>
  <c r="K135" i="1" s="1"/>
  <c r="K136" i="1" a="1"/>
  <c r="K136" i="1" s="1"/>
  <c r="K137" i="1" a="1"/>
  <c r="K137" i="1" s="1"/>
  <c r="K138" i="1" a="1"/>
  <c r="K138" i="1" s="1"/>
  <c r="K139" i="1" a="1"/>
  <c r="K139" i="1" s="1"/>
  <c r="K140" i="1" a="1"/>
  <c r="K140" i="1" s="1"/>
  <c r="K141" i="1" a="1"/>
  <c r="K141" i="1" s="1"/>
  <c r="K142" i="1" a="1"/>
  <c r="K142" i="1" s="1"/>
  <c r="K143" i="1" a="1"/>
  <c r="K143" i="1" s="1"/>
  <c r="K144" i="1" a="1"/>
  <c r="K144" i="1" s="1"/>
  <c r="K145" i="1" a="1"/>
  <c r="K145" i="1" s="1"/>
  <c r="K146" i="1" a="1"/>
  <c r="K146" i="1" s="1"/>
  <c r="K147" i="1" a="1"/>
  <c r="K147" i="1" s="1"/>
  <c r="K148" i="1" a="1"/>
  <c r="K148" i="1" s="1"/>
  <c r="K149" i="1" a="1"/>
  <c r="K149" i="1" s="1"/>
  <c r="K150" i="1" a="1"/>
  <c r="K150" i="1" s="1"/>
  <c r="K151" i="1" a="1"/>
  <c r="K151" i="1" s="1"/>
  <c r="K152" i="1" a="1"/>
  <c r="K152" i="1" s="1"/>
  <c r="K153" i="1" a="1"/>
  <c r="K153" i="1" s="1"/>
  <c r="K154" i="1" a="1"/>
  <c r="K154" i="1" s="1"/>
  <c r="K155" i="1" a="1"/>
  <c r="K155" i="1" s="1"/>
  <c r="K156" i="1" a="1"/>
  <c r="K156" i="1" s="1"/>
  <c r="K157" i="1" a="1"/>
  <c r="K157" i="1" s="1"/>
  <c r="K158" i="1" a="1"/>
  <c r="K158" i="1" s="1"/>
  <c r="K159" i="1" a="1"/>
  <c r="K159" i="1" s="1"/>
  <c r="K160" i="1" a="1"/>
  <c r="K160" i="1" s="1"/>
  <c r="K161" i="1" a="1"/>
  <c r="K161" i="1" s="1"/>
  <c r="K162" i="1" a="1"/>
  <c r="K162" i="1" s="1"/>
  <c r="K163" i="1" a="1"/>
  <c r="K163" i="1" s="1"/>
  <c r="K164" i="1" a="1"/>
  <c r="K164" i="1" s="1"/>
  <c r="K165" i="1" a="1"/>
  <c r="K165" i="1" s="1"/>
  <c r="K166" i="1" a="1"/>
  <c r="K166" i="1" s="1"/>
  <c r="K167" i="1" a="1"/>
  <c r="K167" i="1" s="1"/>
  <c r="K168" i="1" a="1"/>
  <c r="K168" i="1" s="1"/>
  <c r="K169" i="1" a="1"/>
  <c r="K169" i="1" s="1"/>
  <c r="K170" i="1" a="1"/>
  <c r="K170" i="1" s="1"/>
  <c r="K171" i="1" a="1"/>
  <c r="K171" i="1" s="1"/>
  <c r="K172" i="1" a="1"/>
  <c r="K172" i="1" s="1"/>
  <c r="K173" i="1" a="1"/>
  <c r="K173" i="1" s="1"/>
  <c r="K174" i="1" a="1"/>
  <c r="K174" i="1" s="1"/>
  <c r="K175" i="1" a="1"/>
  <c r="K175" i="1" s="1"/>
  <c r="K176" i="1" a="1"/>
  <c r="K176" i="1" s="1"/>
  <c r="K177" i="1" a="1"/>
  <c r="K177" i="1" s="1"/>
  <c r="K178" i="1" a="1"/>
  <c r="K178" i="1" s="1"/>
  <c r="K179" i="1" a="1"/>
  <c r="K179" i="1" s="1"/>
  <c r="K180" i="1" a="1"/>
  <c r="K180" i="1" s="1"/>
  <c r="K181" i="1" a="1"/>
  <c r="K181" i="1" s="1"/>
  <c r="K182" i="1" a="1"/>
  <c r="K182" i="1" s="1"/>
  <c r="K183" i="1" a="1"/>
  <c r="K183" i="1" s="1"/>
  <c r="K184" i="1" a="1"/>
  <c r="K184" i="1" s="1"/>
  <c r="K185" i="1" a="1"/>
  <c r="K185" i="1" s="1"/>
  <c r="K186" i="1" a="1"/>
  <c r="K186" i="1" s="1"/>
  <c r="K187" i="1" a="1"/>
  <c r="K187" i="1" s="1"/>
  <c r="K188" i="1" a="1"/>
  <c r="K188" i="1" s="1"/>
  <c r="K189" i="1" a="1"/>
  <c r="K189" i="1" s="1"/>
  <c r="K190" i="1" a="1"/>
  <c r="K190" i="1" s="1"/>
  <c r="K191" i="1" a="1"/>
  <c r="K191" i="1" s="1"/>
  <c r="K192" i="1" a="1"/>
  <c r="K192" i="1" s="1"/>
  <c r="K193" i="1" a="1"/>
  <c r="K193" i="1" s="1"/>
  <c r="K194" i="1" a="1"/>
  <c r="K194" i="1" s="1"/>
  <c r="K195" i="1" a="1"/>
  <c r="K195" i="1" s="1"/>
  <c r="K196" i="1" a="1"/>
  <c r="K196" i="1" s="1"/>
  <c r="K197" i="1" a="1"/>
  <c r="K197" i="1" s="1"/>
  <c r="K198" i="1" a="1"/>
  <c r="K198" i="1" s="1"/>
  <c r="K199" i="1" a="1"/>
  <c r="K199" i="1" s="1"/>
  <c r="K200" i="1" a="1"/>
  <c r="K200" i="1" s="1"/>
  <c r="K201" i="1" a="1"/>
  <c r="K201" i="1" s="1"/>
  <c r="K202" i="1" a="1"/>
  <c r="K202" i="1" s="1"/>
  <c r="K203" i="1" a="1"/>
  <c r="K203" i="1" s="1"/>
  <c r="K204" i="1" a="1"/>
  <c r="K204" i="1" s="1"/>
  <c r="K205" i="1" a="1"/>
  <c r="K205" i="1" s="1"/>
  <c r="K206" i="1" a="1"/>
  <c r="K206" i="1" s="1"/>
  <c r="K207" i="1" a="1"/>
  <c r="K207" i="1" s="1"/>
  <c r="K208" i="1" a="1"/>
  <c r="K208" i="1" s="1"/>
  <c r="K209" i="1" a="1"/>
  <c r="K209" i="1" s="1"/>
  <c r="K210" i="1" a="1"/>
  <c r="K210" i="1" s="1"/>
  <c r="K211" i="1" a="1"/>
  <c r="K211" i="1" s="1"/>
  <c r="K212" i="1" a="1"/>
  <c r="K212" i="1" s="1"/>
  <c r="K213" i="1" a="1"/>
  <c r="K213" i="1" s="1"/>
  <c r="K214" i="1" a="1"/>
  <c r="K214" i="1" s="1"/>
  <c r="K215" i="1" a="1"/>
  <c r="K215" i="1" s="1"/>
  <c r="K216" i="1" a="1"/>
  <c r="K216" i="1" s="1"/>
  <c r="K217" i="1" a="1"/>
  <c r="K217" i="1" s="1"/>
  <c r="K218" i="1" a="1"/>
  <c r="K218" i="1" s="1"/>
  <c r="K219" i="1" a="1"/>
  <c r="K219" i="1" s="1"/>
  <c r="K220" i="1" a="1"/>
  <c r="K220" i="1" s="1"/>
  <c r="K221" i="1" a="1"/>
  <c r="K221" i="1" s="1"/>
  <c r="K222" i="1" a="1"/>
  <c r="K222" i="1" s="1"/>
  <c r="K223" i="1" a="1"/>
  <c r="K223" i="1" s="1"/>
  <c r="K224" i="1" a="1"/>
  <c r="K224" i="1" s="1"/>
  <c r="K225" i="1" a="1"/>
  <c r="K225" i="1" s="1"/>
  <c r="K226" i="1" a="1"/>
  <c r="K226" i="1" s="1"/>
  <c r="K227" i="1" a="1"/>
  <c r="K227" i="1" s="1"/>
  <c r="K228" i="1" a="1"/>
  <c r="K228" i="1" s="1"/>
  <c r="K229" i="1" a="1"/>
  <c r="K229" i="1" s="1"/>
  <c r="K230" i="1" a="1"/>
  <c r="K230" i="1" s="1"/>
  <c r="K231" i="1" a="1"/>
  <c r="K231" i="1" s="1"/>
  <c r="K232" i="1" a="1"/>
  <c r="K232" i="1" s="1"/>
  <c r="K233" i="1" a="1"/>
  <c r="K233" i="1" s="1"/>
  <c r="K234" i="1" a="1"/>
  <c r="K234" i="1" s="1"/>
  <c r="K235" i="1" a="1"/>
  <c r="K235" i="1" s="1"/>
  <c r="K236" i="1" a="1"/>
  <c r="K236" i="1" s="1"/>
  <c r="K237" i="1" a="1"/>
  <c r="K237" i="1" s="1"/>
  <c r="K238" i="1" a="1"/>
  <c r="K238" i="1" s="1"/>
  <c r="K239" i="1" a="1"/>
  <c r="K239" i="1" s="1"/>
  <c r="K240" i="1" a="1"/>
  <c r="K240" i="1" s="1"/>
  <c r="K241" i="1" a="1"/>
  <c r="K241" i="1" s="1"/>
  <c r="K242" i="1" a="1"/>
  <c r="K242" i="1" s="1"/>
  <c r="K243" i="1" a="1"/>
  <c r="K243" i="1" s="1"/>
  <c r="K244" i="1" a="1"/>
  <c r="K244" i="1" s="1"/>
  <c r="K245" i="1" a="1"/>
  <c r="K245" i="1" s="1"/>
  <c r="K246" i="1" a="1"/>
  <c r="K246" i="1" s="1"/>
  <c r="K247" i="1" a="1"/>
  <c r="K247" i="1" s="1"/>
  <c r="K248" i="1" a="1"/>
  <c r="K248" i="1" s="1"/>
  <c r="K249" i="1" a="1"/>
  <c r="K249" i="1" s="1"/>
  <c r="K250" i="1" a="1"/>
  <c r="K250" i="1" s="1"/>
  <c r="K251" i="1" a="1"/>
  <c r="K251" i="1" s="1"/>
  <c r="K252" i="1" a="1"/>
  <c r="K252" i="1" s="1"/>
  <c r="K253" i="1" a="1"/>
  <c r="K253" i="1" s="1"/>
  <c r="K254" i="1" a="1"/>
  <c r="K254" i="1" s="1"/>
  <c r="K255" i="1" a="1"/>
  <c r="K255" i="1" s="1"/>
  <c r="K256" i="1" a="1"/>
  <c r="K256" i="1" s="1"/>
  <c r="K257" i="1" a="1"/>
  <c r="K257" i="1" s="1"/>
  <c r="K258" i="1" a="1"/>
  <c r="K258" i="1" s="1"/>
  <c r="K259" i="1" a="1"/>
  <c r="K259" i="1" s="1"/>
  <c r="K260" i="1" a="1"/>
  <c r="K260" i="1" s="1"/>
  <c r="K261" i="1" a="1"/>
  <c r="K261" i="1" s="1"/>
  <c r="K262" i="1" a="1"/>
  <c r="K262" i="1" s="1"/>
  <c r="K263" i="1" a="1"/>
  <c r="K263" i="1" s="1"/>
  <c r="K264" i="1" a="1"/>
  <c r="K264" i="1" s="1"/>
  <c r="K265" i="1" a="1"/>
  <c r="K265" i="1" s="1"/>
  <c r="K266" i="1" a="1"/>
  <c r="K266" i="1" s="1"/>
  <c r="K267" i="1" a="1"/>
  <c r="K267" i="1" s="1"/>
  <c r="K268" i="1" a="1"/>
  <c r="K268" i="1" s="1"/>
  <c r="K269" i="1" a="1"/>
  <c r="K269" i="1" s="1"/>
  <c r="K270" i="1" a="1"/>
  <c r="K270" i="1" s="1"/>
  <c r="K271" i="1" a="1"/>
  <c r="K271" i="1" s="1"/>
  <c r="K272" i="1" a="1"/>
  <c r="K272" i="1" s="1"/>
  <c r="K273" i="1" a="1"/>
  <c r="K273" i="1" s="1"/>
  <c r="K274" i="1" a="1"/>
  <c r="K274" i="1" s="1"/>
  <c r="K275" i="1" a="1"/>
  <c r="K275" i="1" s="1"/>
  <c r="K276" i="1" a="1"/>
  <c r="K276" i="1" s="1"/>
  <c r="K277" i="1" a="1"/>
  <c r="K277" i="1" s="1"/>
  <c r="K278" i="1" a="1"/>
  <c r="K278" i="1" s="1"/>
  <c r="K279" i="1" a="1"/>
  <c r="K279" i="1" s="1"/>
  <c r="K280" i="1" a="1"/>
  <c r="K280" i="1" s="1"/>
  <c r="K281" i="1" a="1"/>
  <c r="K281" i="1" s="1"/>
  <c r="K282" i="1" a="1"/>
  <c r="K282" i="1" s="1"/>
  <c r="K283" i="1" a="1"/>
  <c r="K283" i="1" s="1"/>
  <c r="K284" i="1" a="1"/>
  <c r="K284" i="1" s="1"/>
  <c r="K285" i="1" a="1"/>
  <c r="K285" i="1" s="1"/>
  <c r="K286" i="1" a="1"/>
  <c r="K286" i="1" s="1"/>
  <c r="K287" i="1" a="1"/>
  <c r="K287" i="1" s="1"/>
  <c r="K288" i="1" a="1"/>
  <c r="K288" i="1" s="1"/>
  <c r="K289" i="1" a="1"/>
  <c r="K289" i="1" s="1"/>
  <c r="K290" i="1" a="1"/>
  <c r="K290" i="1" s="1"/>
  <c r="K291" i="1" a="1"/>
  <c r="K291" i="1" s="1"/>
  <c r="K292" i="1" a="1"/>
  <c r="K292" i="1" s="1"/>
  <c r="K293" i="1" a="1"/>
  <c r="K293" i="1" s="1"/>
  <c r="K294" i="1" a="1"/>
  <c r="K294" i="1" s="1"/>
  <c r="K295" i="1" a="1"/>
  <c r="K295" i="1" s="1"/>
  <c r="K296" i="1" a="1"/>
  <c r="K296" i="1" s="1"/>
  <c r="K297" i="1" a="1"/>
  <c r="K297" i="1" s="1"/>
  <c r="K298" i="1" a="1"/>
  <c r="K298" i="1" s="1"/>
  <c r="K299" i="1" a="1"/>
  <c r="K299" i="1" s="1"/>
  <c r="K300" i="1" a="1"/>
  <c r="K300" i="1" s="1"/>
  <c r="K301" i="1" a="1"/>
  <c r="K301" i="1" s="1"/>
  <c r="K302" i="1" a="1"/>
  <c r="K302" i="1" s="1"/>
  <c r="K303" i="1" a="1"/>
  <c r="K303" i="1" s="1"/>
  <c r="K304" i="1" a="1"/>
  <c r="K304" i="1" s="1"/>
  <c r="K305" i="1" a="1"/>
  <c r="K305" i="1" s="1"/>
  <c r="K306" i="1" a="1"/>
  <c r="K306" i="1" s="1"/>
  <c r="K307" i="1" a="1"/>
  <c r="K307" i="1" s="1"/>
  <c r="K308" i="1" a="1"/>
  <c r="K308" i="1" s="1"/>
  <c r="K309" i="1" a="1"/>
  <c r="K309" i="1" s="1"/>
  <c r="K310" i="1" a="1"/>
  <c r="K310" i="1" s="1"/>
  <c r="K311" i="1" a="1"/>
  <c r="K311" i="1" s="1"/>
  <c r="K312" i="1" a="1"/>
  <c r="K312" i="1" s="1"/>
  <c r="K313" i="1" a="1"/>
  <c r="K313" i="1" s="1"/>
  <c r="K314" i="1" a="1"/>
  <c r="K314" i="1" s="1"/>
  <c r="K315" i="1" a="1"/>
  <c r="K315" i="1" s="1"/>
  <c r="K316" i="1" a="1"/>
  <c r="K316" i="1" s="1"/>
  <c r="K317" i="1" a="1"/>
  <c r="K317" i="1" s="1"/>
  <c r="K318" i="1" a="1"/>
  <c r="K318" i="1" s="1"/>
  <c r="K319" i="1" a="1"/>
  <c r="K319" i="1" s="1"/>
  <c r="K320" i="1" a="1"/>
  <c r="K320" i="1" s="1"/>
  <c r="K321" i="1" a="1"/>
  <c r="K321" i="1" s="1"/>
  <c r="K322" i="1" a="1"/>
  <c r="K322" i="1" s="1"/>
  <c r="K323" i="1" a="1"/>
  <c r="K323" i="1" s="1"/>
  <c r="K324" i="1" a="1"/>
  <c r="K324" i="1" s="1"/>
  <c r="K325" i="1" a="1"/>
  <c r="K325" i="1" s="1"/>
  <c r="K326" i="1" a="1"/>
  <c r="K326" i="1" s="1"/>
  <c r="K327" i="1" a="1"/>
  <c r="K327" i="1" s="1"/>
  <c r="K328" i="1" a="1"/>
  <c r="K328" i="1" s="1"/>
  <c r="K329" i="1" a="1"/>
  <c r="K329" i="1" s="1"/>
  <c r="K330" i="1" a="1"/>
  <c r="K330" i="1" s="1"/>
  <c r="K331" i="1" a="1"/>
  <c r="K331" i="1" s="1"/>
  <c r="K332" i="1" a="1"/>
  <c r="K332" i="1" s="1"/>
  <c r="K333" i="1" a="1"/>
  <c r="K333" i="1" s="1"/>
  <c r="K334" i="1" a="1"/>
  <c r="K334" i="1" s="1"/>
  <c r="K335" i="1" a="1"/>
  <c r="K335" i="1" s="1"/>
  <c r="K336" i="1" a="1"/>
  <c r="K336" i="1" s="1"/>
  <c r="K337" i="1" a="1"/>
  <c r="K337" i="1" s="1"/>
  <c r="K338" i="1" a="1"/>
  <c r="K338" i="1" s="1"/>
  <c r="K339" i="1" a="1"/>
  <c r="K339" i="1" s="1"/>
  <c r="K340" i="1" a="1"/>
  <c r="K340" i="1" s="1"/>
  <c r="K341" i="1" a="1"/>
  <c r="K341" i="1" s="1"/>
  <c r="K342" i="1" a="1"/>
  <c r="K342" i="1" s="1"/>
  <c r="K343" i="1" a="1"/>
  <c r="K343" i="1" s="1"/>
  <c r="K344" i="1" a="1"/>
  <c r="K344" i="1" s="1"/>
  <c r="K345" i="1" a="1"/>
  <c r="K345" i="1" s="1"/>
  <c r="K346" i="1" a="1"/>
  <c r="K346" i="1" s="1"/>
  <c r="K347" i="1" a="1"/>
  <c r="K347" i="1" s="1"/>
  <c r="K348" i="1" a="1"/>
  <c r="K348" i="1" s="1"/>
  <c r="K349" i="1" a="1"/>
  <c r="K349" i="1" s="1"/>
  <c r="K350" i="1" a="1"/>
  <c r="K350" i="1" s="1"/>
  <c r="K351" i="1" a="1"/>
  <c r="K351" i="1" s="1"/>
  <c r="K352" i="1" a="1"/>
  <c r="K352" i="1" s="1"/>
  <c r="K353" i="1" a="1"/>
  <c r="K353" i="1" s="1"/>
  <c r="K354" i="1" a="1"/>
  <c r="K354" i="1" s="1"/>
  <c r="K355" i="1" a="1"/>
  <c r="K355" i="1" s="1"/>
  <c r="K356" i="1" a="1"/>
  <c r="K356" i="1" s="1"/>
  <c r="K357" i="1" a="1"/>
  <c r="K357" i="1" s="1"/>
  <c r="K358" i="1" a="1"/>
  <c r="K358" i="1" s="1"/>
  <c r="K359" i="1" a="1"/>
  <c r="K359" i="1" s="1"/>
  <c r="K360" i="1" a="1"/>
  <c r="K360" i="1" s="1"/>
  <c r="K361" i="1" a="1"/>
  <c r="K361" i="1" s="1"/>
  <c r="K362" i="1" a="1"/>
  <c r="K362" i="1" s="1"/>
  <c r="K363" i="1" a="1"/>
  <c r="K363" i="1" s="1"/>
  <c r="K364" i="1" a="1"/>
  <c r="K364" i="1" s="1"/>
  <c r="K365" i="1" a="1"/>
  <c r="K365" i="1" s="1"/>
  <c r="K366" i="1" a="1"/>
  <c r="K366" i="1" s="1"/>
  <c r="K367" i="1" a="1"/>
  <c r="K367" i="1" s="1"/>
  <c r="K368" i="1" a="1"/>
  <c r="K368" i="1" s="1"/>
  <c r="K369" i="1" a="1"/>
  <c r="K369" i="1" s="1"/>
  <c r="K370" i="1" a="1"/>
  <c r="K370" i="1" s="1"/>
  <c r="K371" i="1" a="1"/>
  <c r="K371" i="1" s="1"/>
  <c r="K372" i="1" a="1"/>
  <c r="K372" i="1" s="1"/>
  <c r="K373" i="1" a="1"/>
  <c r="K373" i="1" s="1"/>
  <c r="K374" i="1" a="1"/>
  <c r="K374" i="1" s="1"/>
  <c r="K375" i="1" a="1"/>
  <c r="K375" i="1" s="1"/>
  <c r="K376" i="1" a="1"/>
  <c r="K376" i="1" s="1"/>
  <c r="K377" i="1" a="1"/>
  <c r="K377" i="1" s="1"/>
  <c r="K378" i="1" a="1"/>
  <c r="K378" i="1" s="1"/>
  <c r="K379" i="1" a="1"/>
  <c r="K379" i="1" s="1"/>
  <c r="K380" i="1" a="1"/>
  <c r="K380" i="1" s="1"/>
  <c r="K381" i="1" a="1"/>
  <c r="K381" i="1" s="1"/>
  <c r="K382" i="1" a="1"/>
  <c r="K382" i="1" s="1"/>
  <c r="K383" i="1" a="1"/>
  <c r="K383" i="1" s="1"/>
  <c r="K384" i="1" a="1"/>
  <c r="K384" i="1" s="1"/>
  <c r="K385" i="1" a="1"/>
  <c r="K385" i="1" s="1"/>
  <c r="K386" i="1" a="1"/>
  <c r="K386" i="1" s="1"/>
  <c r="K387" i="1" a="1"/>
  <c r="K387" i="1" s="1"/>
  <c r="K388" i="1" a="1"/>
  <c r="K388" i="1" s="1"/>
  <c r="K389" i="1" a="1"/>
  <c r="K389" i="1" s="1"/>
  <c r="K390" i="1" a="1"/>
  <c r="K390" i="1" s="1"/>
  <c r="K391" i="1" a="1"/>
  <c r="K391" i="1" s="1"/>
  <c r="K392" i="1" a="1"/>
  <c r="K392" i="1" s="1"/>
  <c r="K393" i="1" a="1"/>
  <c r="K393" i="1" s="1"/>
  <c r="K394" i="1" a="1"/>
  <c r="K394" i="1" s="1"/>
  <c r="K395" i="1" a="1"/>
  <c r="K395" i="1" s="1"/>
  <c r="K396" i="1" a="1"/>
  <c r="K396" i="1" s="1"/>
  <c r="K397" i="1" a="1"/>
  <c r="K397" i="1" s="1"/>
  <c r="K398" i="1" a="1"/>
  <c r="K398" i="1" s="1"/>
  <c r="K399" i="1" a="1"/>
  <c r="K399" i="1" s="1"/>
  <c r="K400" i="1" a="1"/>
  <c r="K400" i="1" s="1"/>
  <c r="K401" i="1" a="1"/>
  <c r="K401" i="1" s="1"/>
  <c r="K402" i="1" a="1"/>
  <c r="K402" i="1" s="1"/>
  <c r="K403" i="1" a="1"/>
  <c r="K403" i="1" s="1"/>
  <c r="K404" i="1" a="1"/>
  <c r="K404" i="1" s="1"/>
  <c r="K405" i="1" a="1"/>
  <c r="K405" i="1" s="1"/>
  <c r="K406" i="1" a="1"/>
  <c r="K406" i="1" s="1"/>
  <c r="K407" i="1" a="1"/>
  <c r="K407" i="1" s="1"/>
  <c r="K408" i="1" a="1"/>
  <c r="K408" i="1" s="1"/>
  <c r="K409" i="1" a="1"/>
  <c r="K409" i="1" s="1"/>
  <c r="K410" i="1" a="1"/>
  <c r="K410" i="1" s="1"/>
  <c r="K411" i="1" a="1"/>
  <c r="K411" i="1" s="1"/>
  <c r="K412" i="1" a="1"/>
  <c r="K412" i="1" s="1"/>
  <c r="K413" i="1" a="1"/>
  <c r="K413" i="1" s="1"/>
  <c r="K414" i="1" a="1"/>
  <c r="K414" i="1" s="1"/>
  <c r="K415" i="1" a="1"/>
  <c r="K415" i="1" s="1"/>
  <c r="K416" i="1" a="1"/>
  <c r="K416" i="1" s="1"/>
  <c r="K417" i="1" a="1"/>
  <c r="K417" i="1" s="1"/>
  <c r="K418" i="1" a="1"/>
  <c r="K418" i="1" s="1"/>
  <c r="K419" i="1" a="1"/>
  <c r="K419" i="1" s="1"/>
  <c r="K420" i="1" a="1"/>
  <c r="K420" i="1" s="1"/>
  <c r="K421" i="1" a="1"/>
  <c r="K421" i="1" s="1"/>
  <c r="K422" i="1" a="1"/>
  <c r="K422" i="1" s="1"/>
  <c r="K423" i="1" a="1"/>
  <c r="K423" i="1" s="1"/>
  <c r="K424" i="1" a="1"/>
  <c r="K424" i="1" s="1"/>
  <c r="K425" i="1" a="1"/>
  <c r="K425" i="1" s="1"/>
  <c r="K426" i="1" a="1"/>
  <c r="K426" i="1" s="1"/>
  <c r="K427" i="1" a="1"/>
  <c r="K427" i="1" s="1"/>
  <c r="K428" i="1" a="1"/>
  <c r="K428" i="1" s="1"/>
  <c r="K429" i="1" a="1"/>
  <c r="K429" i="1" s="1"/>
  <c r="K430" i="1" a="1"/>
  <c r="K430" i="1" s="1"/>
  <c r="K431" i="1" a="1"/>
  <c r="K431" i="1" s="1"/>
  <c r="K432" i="1" a="1"/>
  <c r="K432" i="1" s="1"/>
  <c r="K433" i="1" a="1"/>
  <c r="K433" i="1" s="1"/>
  <c r="K434" i="1" a="1"/>
  <c r="K434" i="1" s="1"/>
  <c r="K435" i="1" a="1"/>
  <c r="K435" i="1" s="1"/>
  <c r="K436" i="1" a="1"/>
  <c r="K436" i="1" s="1"/>
  <c r="K437" i="1" a="1"/>
  <c r="K437" i="1" s="1"/>
  <c r="K438" i="1" a="1"/>
  <c r="K438" i="1" s="1"/>
  <c r="F5" i="1"/>
  <c r="G5" i="1" s="1" a="1"/>
  <c r="G5" i="1" s="1"/>
  <c r="F6" i="1"/>
  <c r="G6" i="1" s="1" a="1"/>
  <c r="G6" i="1" s="1"/>
  <c r="F7" i="1"/>
  <c r="G7" i="1" s="1" a="1"/>
  <c r="G7" i="1" s="1"/>
  <c r="F8" i="1"/>
  <c r="G8" i="1" s="1" a="1"/>
  <c r="G8" i="1" s="1"/>
  <c r="F9" i="1"/>
  <c r="G9" i="1" s="1" a="1"/>
  <c r="G9" i="1" s="1"/>
  <c r="F10" i="1"/>
  <c r="G10" i="1" s="1" a="1"/>
  <c r="G10" i="1" s="1"/>
  <c r="F11" i="1"/>
  <c r="G11" i="1" s="1" a="1"/>
  <c r="G11" i="1" s="1"/>
  <c r="F12" i="1"/>
  <c r="G12" i="1" s="1" a="1"/>
  <c r="G12" i="1" s="1"/>
  <c r="F13" i="1"/>
  <c r="G13" i="1" s="1" a="1"/>
  <c r="G13" i="1" s="1"/>
  <c r="F14" i="1"/>
  <c r="G14" i="1" s="1" a="1"/>
  <c r="G14" i="1" s="1"/>
  <c r="F15" i="1"/>
  <c r="G15" i="1" s="1" a="1"/>
  <c r="G15" i="1" s="1"/>
  <c r="F16" i="1"/>
  <c r="G16" i="1" s="1" a="1"/>
  <c r="G16" i="1" s="1"/>
  <c r="F17" i="1"/>
  <c r="G17" i="1" s="1" a="1"/>
  <c r="G17" i="1" s="1"/>
  <c r="F18" i="1"/>
  <c r="G18" i="1" s="1" a="1"/>
  <c r="G18" i="1" s="1"/>
  <c r="F19" i="1"/>
  <c r="G19" i="1" s="1" a="1"/>
  <c r="G19" i="1" s="1"/>
  <c r="F20" i="1"/>
  <c r="G20" i="1" s="1" a="1"/>
  <c r="G20" i="1" s="1"/>
  <c r="F21" i="1"/>
  <c r="G21" i="1" s="1" a="1"/>
  <c r="G21" i="1" s="1"/>
  <c r="F22" i="1"/>
  <c r="G22" i="1" s="1" a="1"/>
  <c r="G22" i="1" s="1"/>
  <c r="F23" i="1"/>
  <c r="G23" i="1" s="1" a="1"/>
  <c r="G23" i="1" s="1"/>
  <c r="F24" i="1"/>
  <c r="G24" i="1" s="1" a="1"/>
  <c r="G24" i="1" s="1"/>
  <c r="F25" i="1"/>
  <c r="G25" i="1" s="1" a="1"/>
  <c r="G25" i="1" s="1"/>
  <c r="F26" i="1"/>
  <c r="G26" i="1" s="1" a="1"/>
  <c r="G26" i="1" s="1"/>
  <c r="F27" i="1"/>
  <c r="G27" i="1" s="1" a="1"/>
  <c r="G27" i="1" s="1"/>
  <c r="F28" i="1"/>
  <c r="G28" i="1" s="1" a="1"/>
  <c r="G28" i="1" s="1"/>
  <c r="F29" i="1"/>
  <c r="G29" i="1" s="1" a="1"/>
  <c r="G29" i="1" s="1"/>
  <c r="F30" i="1"/>
  <c r="G30" i="1" s="1" a="1"/>
  <c r="G30" i="1" s="1"/>
  <c r="F31" i="1"/>
  <c r="G31" i="1" s="1" a="1"/>
  <c r="G31" i="1" s="1"/>
  <c r="F32" i="1"/>
  <c r="G32" i="1" s="1" a="1"/>
  <c r="G32" i="1" s="1"/>
  <c r="F33" i="1"/>
  <c r="G33" i="1" s="1" a="1"/>
  <c r="G33" i="1" s="1"/>
  <c r="F34" i="1"/>
  <c r="G34" i="1" s="1" a="1"/>
  <c r="G34" i="1" s="1"/>
  <c r="F35" i="1"/>
  <c r="G35" i="1" s="1" a="1"/>
  <c r="G35" i="1" s="1"/>
  <c r="F36" i="1"/>
  <c r="G36" i="1" s="1" a="1"/>
  <c r="G36" i="1" s="1"/>
  <c r="F37" i="1"/>
  <c r="G37" i="1" s="1" a="1"/>
  <c r="G37" i="1" s="1"/>
  <c r="F38" i="1"/>
  <c r="G38" i="1" s="1" a="1"/>
  <c r="G38" i="1" s="1"/>
  <c r="F39" i="1"/>
  <c r="G39" i="1" s="1" a="1"/>
  <c r="G39" i="1" s="1"/>
  <c r="F40" i="1"/>
  <c r="G40" i="1" s="1" a="1"/>
  <c r="G40" i="1" s="1"/>
  <c r="F41" i="1"/>
  <c r="G41" i="1" s="1" a="1"/>
  <c r="G41" i="1" s="1"/>
  <c r="F42" i="1"/>
  <c r="G42" i="1" s="1" a="1"/>
  <c r="G42" i="1" s="1"/>
  <c r="F43" i="1"/>
  <c r="G43" i="1" s="1" a="1"/>
  <c r="G43" i="1" s="1"/>
  <c r="F44" i="1"/>
  <c r="G44" i="1" s="1" a="1"/>
  <c r="G44" i="1" s="1"/>
  <c r="F45" i="1"/>
  <c r="G45" i="1" s="1" a="1"/>
  <c r="G45" i="1" s="1"/>
  <c r="F46" i="1"/>
  <c r="G46" i="1" s="1" a="1"/>
  <c r="G46" i="1" s="1"/>
  <c r="F47" i="1"/>
  <c r="G47" i="1" s="1" a="1"/>
  <c r="G47" i="1" s="1"/>
  <c r="F48" i="1"/>
  <c r="G48" i="1" s="1" a="1"/>
  <c r="G48" i="1" s="1"/>
  <c r="F49" i="1"/>
  <c r="G49" i="1" s="1" a="1"/>
  <c r="G49" i="1" s="1"/>
  <c r="F50" i="1"/>
  <c r="G50" i="1" s="1" a="1"/>
  <c r="G50" i="1" s="1"/>
  <c r="F51" i="1"/>
  <c r="G51" i="1" s="1" a="1"/>
  <c r="G51" i="1" s="1"/>
  <c r="F52" i="1"/>
  <c r="G52" i="1" s="1" a="1"/>
  <c r="G52" i="1" s="1"/>
  <c r="F53" i="1"/>
  <c r="G53" i="1" s="1" a="1"/>
  <c r="G53" i="1" s="1"/>
  <c r="F54" i="1"/>
  <c r="G54" i="1" s="1" a="1"/>
  <c r="G54" i="1" s="1"/>
  <c r="F55" i="1"/>
  <c r="G55" i="1" s="1" a="1"/>
  <c r="G55" i="1" s="1"/>
  <c r="F56" i="1"/>
  <c r="G56" i="1" s="1" a="1"/>
  <c r="G56" i="1" s="1"/>
  <c r="F57" i="1"/>
  <c r="G57" i="1" s="1" a="1"/>
  <c r="G57" i="1" s="1"/>
  <c r="F58" i="1"/>
  <c r="G58" i="1" s="1" a="1"/>
  <c r="G58" i="1" s="1"/>
  <c r="F59" i="1"/>
  <c r="G59" i="1" s="1" a="1"/>
  <c r="G59" i="1" s="1"/>
  <c r="F60" i="1"/>
  <c r="G60" i="1" s="1" a="1"/>
  <c r="G60" i="1" s="1"/>
  <c r="F61" i="1"/>
  <c r="G61" i="1" s="1" a="1"/>
  <c r="G61" i="1" s="1"/>
  <c r="F62" i="1"/>
  <c r="G62" i="1" s="1" a="1"/>
  <c r="G62" i="1" s="1"/>
  <c r="F63" i="1"/>
  <c r="G63" i="1" s="1" a="1"/>
  <c r="G63" i="1" s="1"/>
  <c r="F64" i="1"/>
  <c r="G64" i="1" s="1" a="1"/>
  <c r="G64" i="1" s="1"/>
  <c r="F65" i="1"/>
  <c r="G65" i="1" s="1" a="1"/>
  <c r="G65" i="1" s="1"/>
  <c r="F66" i="1"/>
  <c r="G66" i="1" s="1" a="1"/>
  <c r="G66" i="1" s="1"/>
  <c r="F67" i="1"/>
  <c r="G67" i="1" s="1" a="1"/>
  <c r="G67" i="1" s="1"/>
  <c r="F68" i="1"/>
  <c r="G68" i="1" s="1" a="1"/>
  <c r="G68" i="1" s="1"/>
  <c r="F69" i="1"/>
  <c r="G69" i="1" s="1" a="1"/>
  <c r="G69" i="1" s="1"/>
  <c r="F70" i="1"/>
  <c r="G70" i="1" s="1" a="1"/>
  <c r="G70" i="1" s="1"/>
  <c r="F71" i="1"/>
  <c r="G71" i="1" s="1" a="1"/>
  <c r="G71" i="1" s="1"/>
  <c r="F72" i="1"/>
  <c r="G72" i="1" s="1" a="1"/>
  <c r="G72" i="1" s="1"/>
  <c r="F73" i="1"/>
  <c r="G73" i="1" s="1" a="1"/>
  <c r="G73" i="1" s="1"/>
  <c r="F74" i="1"/>
  <c r="G74" i="1" s="1" a="1"/>
  <c r="G74" i="1" s="1"/>
  <c r="F75" i="1"/>
  <c r="G75" i="1" s="1" a="1"/>
  <c r="G75" i="1" s="1"/>
  <c r="F76" i="1"/>
  <c r="G76" i="1" s="1" a="1"/>
  <c r="G76" i="1" s="1"/>
  <c r="F77" i="1"/>
  <c r="G77" i="1" s="1" a="1"/>
  <c r="G77" i="1" s="1"/>
  <c r="F78" i="1"/>
  <c r="G78" i="1" s="1" a="1"/>
  <c r="G78" i="1" s="1"/>
  <c r="F79" i="1"/>
  <c r="G79" i="1" s="1" a="1"/>
  <c r="G79" i="1" s="1"/>
  <c r="F80" i="1"/>
  <c r="G80" i="1" s="1" a="1"/>
  <c r="G80" i="1" s="1"/>
  <c r="F81" i="1"/>
  <c r="G81" i="1" s="1" a="1"/>
  <c r="G81" i="1" s="1"/>
  <c r="F82" i="1"/>
  <c r="G82" i="1" s="1" a="1"/>
  <c r="G82" i="1" s="1"/>
  <c r="F83" i="1"/>
  <c r="G83" i="1" s="1" a="1"/>
  <c r="G83" i="1" s="1"/>
  <c r="F84" i="1"/>
  <c r="G84" i="1" s="1" a="1"/>
  <c r="G84" i="1" s="1"/>
  <c r="F85" i="1"/>
  <c r="G85" i="1" s="1" a="1"/>
  <c r="G85" i="1" s="1"/>
  <c r="F86" i="1"/>
  <c r="G86" i="1" s="1" a="1"/>
  <c r="G86" i="1" s="1"/>
  <c r="F87" i="1"/>
  <c r="G87" i="1" s="1" a="1"/>
  <c r="G87" i="1" s="1"/>
  <c r="F88" i="1"/>
  <c r="G88" i="1" s="1" a="1"/>
  <c r="G88" i="1" s="1"/>
  <c r="F89" i="1"/>
  <c r="G89" i="1" s="1" a="1"/>
  <c r="G89" i="1" s="1"/>
  <c r="F90" i="1"/>
  <c r="G90" i="1" s="1" a="1"/>
  <c r="G90" i="1" s="1"/>
  <c r="F91" i="1"/>
  <c r="G91" i="1" s="1" a="1"/>
  <c r="G91" i="1" s="1"/>
  <c r="F92" i="1"/>
  <c r="G92" i="1" s="1" a="1"/>
  <c r="G92" i="1" s="1"/>
  <c r="F93" i="1"/>
  <c r="G93" i="1" s="1" a="1"/>
  <c r="G93" i="1" s="1"/>
  <c r="F94" i="1"/>
  <c r="G94" i="1" s="1" a="1"/>
  <c r="G94" i="1" s="1"/>
  <c r="F95" i="1"/>
  <c r="G95" i="1" s="1" a="1"/>
  <c r="G95" i="1" s="1"/>
  <c r="F96" i="1"/>
  <c r="G96" i="1" s="1" a="1"/>
  <c r="G96" i="1" s="1"/>
  <c r="F97" i="1"/>
  <c r="G97" i="1" s="1" a="1"/>
  <c r="G97" i="1" s="1"/>
  <c r="F98" i="1"/>
  <c r="G98" i="1" s="1" a="1"/>
  <c r="G98" i="1" s="1"/>
  <c r="F99" i="1"/>
  <c r="G99" i="1" s="1" a="1"/>
  <c r="G99" i="1" s="1"/>
  <c r="F100" i="1"/>
  <c r="G100" i="1" s="1" a="1"/>
  <c r="G100" i="1" s="1"/>
  <c r="F101" i="1"/>
  <c r="G101" i="1" s="1" a="1"/>
  <c r="G101" i="1" s="1"/>
  <c r="F102" i="1"/>
  <c r="G102" i="1" s="1" a="1"/>
  <c r="G102" i="1" s="1"/>
  <c r="F103" i="1"/>
  <c r="G103" i="1" s="1" a="1"/>
  <c r="G103" i="1" s="1"/>
  <c r="F104" i="1"/>
  <c r="G104" i="1" s="1" a="1"/>
  <c r="G104" i="1" s="1"/>
  <c r="F105" i="1"/>
  <c r="G105" i="1" s="1" a="1"/>
  <c r="G105" i="1" s="1"/>
  <c r="F106" i="1"/>
  <c r="G106" i="1" s="1" a="1"/>
  <c r="G106" i="1" s="1"/>
  <c r="F107" i="1"/>
  <c r="G107" i="1" s="1" a="1"/>
  <c r="G107" i="1" s="1"/>
  <c r="F108" i="1"/>
  <c r="G108" i="1" s="1" a="1"/>
  <c r="G108" i="1" s="1"/>
  <c r="F109" i="1"/>
  <c r="G109" i="1" s="1" a="1"/>
  <c r="G109" i="1" s="1"/>
  <c r="F110" i="1"/>
  <c r="G110" i="1" s="1" a="1"/>
  <c r="G110" i="1" s="1"/>
  <c r="F111" i="1"/>
  <c r="G111" i="1" s="1" a="1"/>
  <c r="G111" i="1" s="1"/>
  <c r="F112" i="1"/>
  <c r="G112" i="1" s="1" a="1"/>
  <c r="G112" i="1" s="1"/>
  <c r="F113" i="1"/>
  <c r="G113" i="1" s="1" a="1"/>
  <c r="G113" i="1" s="1"/>
  <c r="F114" i="1"/>
  <c r="G114" i="1" s="1" a="1"/>
  <c r="G114" i="1" s="1"/>
  <c r="F115" i="1"/>
  <c r="G115" i="1" s="1" a="1"/>
  <c r="G115" i="1" s="1"/>
  <c r="F116" i="1"/>
  <c r="G116" i="1" s="1" a="1"/>
  <c r="G116" i="1" s="1"/>
  <c r="F117" i="1"/>
  <c r="G117" i="1" s="1" a="1"/>
  <c r="G117" i="1" s="1"/>
  <c r="F118" i="1"/>
  <c r="G118" i="1" s="1" a="1"/>
  <c r="G118" i="1" s="1"/>
  <c r="F119" i="1"/>
  <c r="G119" i="1" s="1" a="1"/>
  <c r="G119" i="1" s="1"/>
  <c r="F120" i="1"/>
  <c r="G120" i="1" s="1" a="1"/>
  <c r="G120" i="1" s="1"/>
  <c r="F121" i="1"/>
  <c r="G121" i="1" s="1" a="1"/>
  <c r="G121" i="1" s="1"/>
  <c r="F122" i="1"/>
  <c r="G122" i="1" s="1" a="1"/>
  <c r="G122" i="1" s="1"/>
  <c r="F123" i="1"/>
  <c r="G123" i="1" s="1" a="1"/>
  <c r="G123" i="1" s="1"/>
  <c r="F124" i="1"/>
  <c r="G124" i="1" s="1" a="1"/>
  <c r="G124" i="1" s="1"/>
  <c r="F125" i="1"/>
  <c r="G125" i="1" s="1" a="1"/>
  <c r="G125" i="1" s="1"/>
  <c r="F126" i="1"/>
  <c r="G126" i="1" s="1" a="1"/>
  <c r="G126" i="1" s="1"/>
  <c r="F127" i="1"/>
  <c r="G127" i="1" s="1" a="1"/>
  <c r="G127" i="1" s="1"/>
  <c r="F128" i="1"/>
  <c r="G128" i="1" s="1" a="1"/>
  <c r="G128" i="1" s="1"/>
  <c r="F129" i="1"/>
  <c r="G129" i="1" s="1" a="1"/>
  <c r="G129" i="1" s="1"/>
  <c r="F130" i="1"/>
  <c r="G130" i="1" s="1" a="1"/>
  <c r="G130" i="1" s="1"/>
  <c r="F131" i="1"/>
  <c r="G131" i="1" s="1" a="1"/>
  <c r="G131" i="1" s="1"/>
  <c r="F132" i="1"/>
  <c r="G132" i="1" s="1" a="1"/>
  <c r="G132" i="1" s="1"/>
  <c r="F133" i="1"/>
  <c r="G133" i="1" s="1" a="1"/>
  <c r="G133" i="1" s="1"/>
  <c r="F134" i="1"/>
  <c r="G134" i="1" s="1" a="1"/>
  <c r="G134" i="1" s="1"/>
  <c r="F135" i="1"/>
  <c r="G135" i="1" s="1" a="1"/>
  <c r="G135" i="1" s="1"/>
  <c r="F136" i="1"/>
  <c r="G136" i="1" s="1" a="1"/>
  <c r="G136" i="1" s="1"/>
  <c r="F137" i="1"/>
  <c r="G137" i="1" s="1" a="1"/>
  <c r="G137" i="1" s="1"/>
  <c r="F138" i="1"/>
  <c r="G138" i="1" s="1" a="1"/>
  <c r="G138" i="1" s="1"/>
  <c r="F139" i="1"/>
  <c r="G139" i="1" s="1" a="1"/>
  <c r="G139" i="1" s="1"/>
  <c r="F140" i="1"/>
  <c r="G140" i="1" s="1" a="1"/>
  <c r="G140" i="1" s="1"/>
  <c r="F141" i="1"/>
  <c r="G141" i="1" s="1" a="1"/>
  <c r="G141" i="1" s="1"/>
  <c r="F142" i="1"/>
  <c r="G142" i="1" s="1" a="1"/>
  <c r="G142" i="1" s="1"/>
  <c r="F143" i="1"/>
  <c r="G143" i="1" s="1" a="1"/>
  <c r="G143" i="1" s="1"/>
  <c r="F144" i="1"/>
  <c r="G144" i="1" s="1" a="1"/>
  <c r="G144" i="1" s="1"/>
  <c r="F145" i="1"/>
  <c r="G145" i="1" s="1" a="1"/>
  <c r="G145" i="1" s="1"/>
  <c r="F146" i="1"/>
  <c r="G146" i="1" s="1" a="1"/>
  <c r="G146" i="1" s="1"/>
  <c r="F147" i="1"/>
  <c r="G147" i="1" s="1" a="1"/>
  <c r="G147" i="1" s="1"/>
  <c r="F148" i="1"/>
  <c r="G148" i="1" s="1" a="1"/>
  <c r="G148" i="1" s="1"/>
  <c r="F149" i="1"/>
  <c r="G149" i="1" s="1" a="1"/>
  <c r="G149" i="1" s="1"/>
  <c r="F150" i="1"/>
  <c r="G150" i="1" s="1" a="1"/>
  <c r="G150" i="1" s="1"/>
  <c r="F151" i="1"/>
  <c r="G151" i="1" s="1" a="1"/>
  <c r="G151" i="1" s="1"/>
  <c r="F152" i="1"/>
  <c r="G152" i="1" s="1" a="1"/>
  <c r="G152" i="1" s="1"/>
  <c r="F153" i="1"/>
  <c r="G153" i="1" s="1" a="1"/>
  <c r="G153" i="1" s="1"/>
  <c r="F154" i="1"/>
  <c r="G154" i="1" s="1" a="1"/>
  <c r="G154" i="1" s="1"/>
  <c r="F155" i="1"/>
  <c r="G155" i="1" s="1" a="1"/>
  <c r="G155" i="1" s="1"/>
  <c r="F156" i="1"/>
  <c r="G156" i="1" s="1" a="1"/>
  <c r="G156" i="1" s="1"/>
  <c r="F157" i="1"/>
  <c r="G157" i="1" s="1" a="1"/>
  <c r="G157" i="1" s="1"/>
  <c r="F158" i="1"/>
  <c r="G158" i="1" s="1" a="1"/>
  <c r="G158" i="1" s="1"/>
  <c r="F159" i="1"/>
  <c r="G159" i="1" s="1" a="1"/>
  <c r="G159" i="1" s="1"/>
  <c r="F160" i="1"/>
  <c r="G160" i="1" s="1" a="1"/>
  <c r="G160" i="1" s="1"/>
  <c r="F161" i="1"/>
  <c r="G161" i="1" s="1" a="1"/>
  <c r="G161" i="1" s="1"/>
  <c r="F162" i="1"/>
  <c r="G162" i="1" s="1" a="1"/>
  <c r="G162" i="1" s="1"/>
  <c r="F163" i="1"/>
  <c r="G163" i="1" s="1" a="1"/>
  <c r="G163" i="1" s="1"/>
  <c r="F164" i="1"/>
  <c r="G164" i="1" s="1" a="1"/>
  <c r="G164" i="1" s="1"/>
  <c r="F165" i="1"/>
  <c r="G165" i="1" s="1" a="1"/>
  <c r="G165" i="1" s="1"/>
  <c r="F166" i="1"/>
  <c r="G166" i="1" s="1" a="1"/>
  <c r="G166" i="1" s="1"/>
  <c r="F167" i="1"/>
  <c r="G167" i="1" s="1" a="1"/>
  <c r="G167" i="1" s="1"/>
  <c r="F168" i="1"/>
  <c r="G168" i="1" s="1" a="1"/>
  <c r="G168" i="1" s="1"/>
  <c r="F169" i="1"/>
  <c r="G169" i="1" s="1" a="1"/>
  <c r="G169" i="1" s="1"/>
  <c r="F170" i="1"/>
  <c r="G170" i="1" s="1" a="1"/>
  <c r="G170" i="1" s="1"/>
  <c r="F171" i="1"/>
  <c r="G171" i="1" s="1" a="1"/>
  <c r="G171" i="1" s="1"/>
  <c r="F172" i="1"/>
  <c r="G172" i="1" s="1" a="1"/>
  <c r="G172" i="1" s="1"/>
  <c r="F173" i="1"/>
  <c r="G173" i="1" s="1" a="1"/>
  <c r="G173" i="1" s="1"/>
  <c r="F174" i="1"/>
  <c r="G174" i="1" s="1" a="1"/>
  <c r="G174" i="1" s="1"/>
  <c r="F175" i="1"/>
  <c r="G175" i="1" s="1" a="1"/>
  <c r="G175" i="1" s="1"/>
  <c r="F176" i="1"/>
  <c r="G176" i="1" s="1" a="1"/>
  <c r="G176" i="1" s="1"/>
  <c r="F177" i="1"/>
  <c r="G177" i="1" s="1" a="1"/>
  <c r="G177" i="1" s="1"/>
  <c r="F178" i="1"/>
  <c r="G178" i="1" s="1" a="1"/>
  <c r="G178" i="1" s="1"/>
  <c r="F179" i="1"/>
  <c r="G179" i="1" s="1" a="1"/>
  <c r="G179" i="1" s="1"/>
  <c r="F180" i="1"/>
  <c r="G180" i="1" s="1" a="1"/>
  <c r="G180" i="1" s="1"/>
  <c r="F181" i="1"/>
  <c r="G181" i="1" s="1" a="1"/>
  <c r="G181" i="1" s="1"/>
  <c r="F182" i="1"/>
  <c r="G182" i="1" s="1" a="1"/>
  <c r="G182" i="1" s="1"/>
  <c r="F183" i="1"/>
  <c r="G183" i="1" s="1" a="1"/>
  <c r="G183" i="1" s="1"/>
  <c r="F184" i="1"/>
  <c r="G184" i="1" s="1" a="1"/>
  <c r="G184" i="1" s="1"/>
  <c r="F185" i="1"/>
  <c r="G185" i="1" s="1" a="1"/>
  <c r="G185" i="1" s="1"/>
  <c r="F186" i="1"/>
  <c r="G186" i="1" s="1" a="1"/>
  <c r="G186" i="1" s="1"/>
  <c r="F187" i="1"/>
  <c r="G187" i="1" s="1" a="1"/>
  <c r="G187" i="1" s="1"/>
  <c r="F188" i="1"/>
  <c r="G188" i="1" s="1" a="1"/>
  <c r="G188" i="1" s="1"/>
  <c r="F189" i="1"/>
  <c r="G189" i="1" s="1" a="1"/>
  <c r="G189" i="1" s="1"/>
  <c r="F190" i="1"/>
  <c r="G190" i="1" s="1" a="1"/>
  <c r="G190" i="1" s="1"/>
  <c r="F191" i="1"/>
  <c r="G191" i="1" s="1" a="1"/>
  <c r="G191" i="1" s="1"/>
  <c r="F192" i="1"/>
  <c r="G192" i="1" s="1" a="1"/>
  <c r="G192" i="1" s="1"/>
  <c r="F193" i="1"/>
  <c r="G193" i="1" s="1" a="1"/>
  <c r="G193" i="1" s="1"/>
  <c r="F194" i="1"/>
  <c r="G194" i="1" s="1" a="1"/>
  <c r="G194" i="1" s="1"/>
  <c r="F195" i="1"/>
  <c r="G195" i="1" s="1" a="1"/>
  <c r="G195" i="1" s="1"/>
  <c r="F196" i="1"/>
  <c r="G196" i="1" s="1" a="1"/>
  <c r="G196" i="1" s="1"/>
  <c r="F197" i="1"/>
  <c r="G197" i="1" s="1" a="1"/>
  <c r="G197" i="1" s="1"/>
  <c r="F198" i="1"/>
  <c r="G198" i="1" s="1" a="1"/>
  <c r="G198" i="1" s="1"/>
  <c r="F199" i="1"/>
  <c r="G199" i="1" s="1" a="1"/>
  <c r="G199" i="1" s="1"/>
  <c r="F200" i="1"/>
  <c r="G200" i="1" s="1" a="1"/>
  <c r="G200" i="1" s="1"/>
  <c r="F201" i="1"/>
  <c r="G201" i="1" s="1" a="1"/>
  <c r="G201" i="1" s="1"/>
  <c r="F202" i="1"/>
  <c r="G202" i="1" s="1" a="1"/>
  <c r="G202" i="1" s="1"/>
  <c r="F203" i="1"/>
  <c r="G203" i="1" s="1" a="1"/>
  <c r="G203" i="1" s="1"/>
  <c r="F204" i="1"/>
  <c r="G204" i="1" s="1" a="1"/>
  <c r="G204" i="1" s="1"/>
  <c r="F205" i="1"/>
  <c r="G205" i="1" s="1" a="1"/>
  <c r="G205" i="1" s="1"/>
  <c r="F206" i="1"/>
  <c r="G206" i="1" s="1" a="1"/>
  <c r="G206" i="1" s="1"/>
  <c r="F207" i="1"/>
  <c r="G207" i="1" s="1" a="1"/>
  <c r="G207" i="1" s="1"/>
  <c r="F208" i="1"/>
  <c r="G208" i="1" s="1" a="1"/>
  <c r="G208" i="1" s="1"/>
  <c r="F209" i="1"/>
  <c r="G209" i="1" s="1" a="1"/>
  <c r="G209" i="1" s="1"/>
  <c r="F210" i="1"/>
  <c r="G210" i="1" s="1" a="1"/>
  <c r="G210" i="1" s="1"/>
  <c r="F211" i="1"/>
  <c r="G211" i="1" s="1" a="1"/>
  <c r="G211" i="1" s="1"/>
  <c r="F212" i="1"/>
  <c r="G212" i="1" s="1" a="1"/>
  <c r="G212" i="1" s="1"/>
  <c r="F213" i="1"/>
  <c r="G213" i="1" s="1" a="1"/>
  <c r="G213" i="1" s="1"/>
  <c r="F214" i="1"/>
  <c r="G214" i="1" s="1" a="1"/>
  <c r="G214" i="1" s="1"/>
  <c r="F215" i="1"/>
  <c r="G215" i="1" s="1" a="1"/>
  <c r="G215" i="1" s="1"/>
  <c r="F216" i="1"/>
  <c r="G216" i="1" s="1" a="1"/>
  <c r="G216" i="1" s="1"/>
  <c r="F217" i="1"/>
  <c r="G217" i="1" s="1" a="1"/>
  <c r="G217" i="1" s="1"/>
  <c r="F218" i="1"/>
  <c r="G218" i="1" s="1" a="1"/>
  <c r="G218" i="1" s="1"/>
  <c r="F219" i="1"/>
  <c r="G219" i="1" s="1" a="1"/>
  <c r="G219" i="1" s="1"/>
  <c r="F220" i="1"/>
  <c r="G220" i="1" s="1" a="1"/>
  <c r="G220" i="1" s="1"/>
  <c r="F221" i="1"/>
  <c r="G221" i="1" s="1" a="1"/>
  <c r="G221" i="1" s="1"/>
  <c r="F222" i="1"/>
  <c r="G222" i="1" s="1" a="1"/>
  <c r="G222" i="1" s="1"/>
  <c r="F223" i="1"/>
  <c r="G223" i="1" s="1" a="1"/>
  <c r="G223" i="1" s="1"/>
  <c r="F224" i="1"/>
  <c r="G224" i="1" s="1" a="1"/>
  <c r="G224" i="1" s="1"/>
  <c r="F225" i="1"/>
  <c r="G225" i="1" s="1" a="1"/>
  <c r="G225" i="1" s="1"/>
  <c r="F226" i="1"/>
  <c r="G226" i="1" s="1" a="1"/>
  <c r="G226" i="1" s="1"/>
  <c r="F227" i="1"/>
  <c r="G227" i="1" s="1" a="1"/>
  <c r="G227" i="1" s="1"/>
  <c r="F228" i="1"/>
  <c r="G228" i="1" s="1" a="1"/>
  <c r="G228" i="1" s="1"/>
  <c r="F229" i="1"/>
  <c r="G229" i="1" s="1" a="1"/>
  <c r="G229" i="1" s="1"/>
  <c r="F230" i="1"/>
  <c r="G230" i="1" s="1" a="1"/>
  <c r="G230" i="1" s="1"/>
  <c r="F231" i="1"/>
  <c r="G231" i="1" s="1" a="1"/>
  <c r="G231" i="1" s="1"/>
  <c r="F232" i="1"/>
  <c r="G232" i="1" s="1" a="1"/>
  <c r="G232" i="1" s="1"/>
  <c r="F233" i="1"/>
  <c r="G233" i="1" s="1" a="1"/>
  <c r="G233" i="1" s="1"/>
  <c r="F234" i="1"/>
  <c r="G234" i="1" s="1" a="1"/>
  <c r="G234" i="1" s="1"/>
  <c r="F235" i="1"/>
  <c r="G235" i="1" s="1" a="1"/>
  <c r="G235" i="1" s="1"/>
  <c r="F236" i="1"/>
  <c r="G236" i="1" s="1" a="1"/>
  <c r="G236" i="1" s="1"/>
  <c r="F237" i="1"/>
  <c r="G237" i="1" s="1" a="1"/>
  <c r="G237" i="1" s="1"/>
  <c r="F238" i="1"/>
  <c r="G238" i="1" s="1" a="1"/>
  <c r="G238" i="1" s="1"/>
  <c r="F239" i="1"/>
  <c r="G239" i="1" s="1" a="1"/>
  <c r="G239" i="1" s="1"/>
  <c r="F240" i="1"/>
  <c r="G240" i="1" s="1" a="1"/>
  <c r="G240" i="1" s="1"/>
  <c r="F241" i="1"/>
  <c r="G241" i="1" s="1" a="1"/>
  <c r="G241" i="1" s="1"/>
  <c r="F242" i="1"/>
  <c r="G242" i="1" s="1" a="1"/>
  <c r="G242" i="1" s="1"/>
  <c r="F243" i="1"/>
  <c r="G243" i="1" s="1" a="1"/>
  <c r="G243" i="1" s="1"/>
  <c r="F244" i="1"/>
  <c r="G244" i="1" s="1" a="1"/>
  <c r="G244" i="1" s="1"/>
  <c r="F245" i="1"/>
  <c r="G245" i="1" s="1" a="1"/>
  <c r="G245" i="1" s="1"/>
  <c r="F246" i="1"/>
  <c r="G246" i="1" s="1" a="1"/>
  <c r="G246" i="1" s="1"/>
  <c r="F247" i="1"/>
  <c r="G247" i="1" s="1" a="1"/>
  <c r="G247" i="1" s="1"/>
  <c r="F248" i="1"/>
  <c r="G248" i="1" s="1" a="1"/>
  <c r="G248" i="1" s="1"/>
  <c r="F249" i="1"/>
  <c r="G249" i="1" s="1" a="1"/>
  <c r="G249" i="1" s="1"/>
  <c r="F250" i="1"/>
  <c r="G250" i="1" s="1" a="1"/>
  <c r="G250" i="1" s="1"/>
  <c r="F251" i="1"/>
  <c r="G251" i="1" s="1" a="1"/>
  <c r="G251" i="1" s="1"/>
  <c r="F252" i="1"/>
  <c r="G252" i="1" s="1" a="1"/>
  <c r="G252" i="1" s="1"/>
  <c r="F253" i="1"/>
  <c r="G253" i="1" s="1" a="1"/>
  <c r="G253" i="1" s="1"/>
  <c r="F254" i="1"/>
  <c r="G254" i="1" s="1" a="1"/>
  <c r="G254" i="1" s="1"/>
  <c r="F255" i="1"/>
  <c r="G255" i="1" s="1" a="1"/>
  <c r="G255" i="1" s="1"/>
  <c r="F256" i="1"/>
  <c r="G256" i="1" s="1" a="1"/>
  <c r="G256" i="1" s="1"/>
  <c r="F257" i="1"/>
  <c r="G257" i="1" s="1" a="1"/>
  <c r="G257" i="1" s="1"/>
  <c r="F258" i="1"/>
  <c r="G258" i="1" s="1" a="1"/>
  <c r="G258" i="1" s="1"/>
  <c r="F259" i="1"/>
  <c r="G259" i="1" s="1" a="1"/>
  <c r="G259" i="1" s="1"/>
  <c r="F260" i="1"/>
  <c r="G260" i="1" s="1" a="1"/>
  <c r="G260" i="1" s="1"/>
  <c r="F261" i="1"/>
  <c r="G261" i="1" s="1" a="1"/>
  <c r="G261" i="1" s="1"/>
  <c r="F262" i="1"/>
  <c r="G262" i="1" s="1" a="1"/>
  <c r="G262" i="1" s="1"/>
  <c r="F263" i="1"/>
  <c r="G263" i="1" s="1" a="1"/>
  <c r="G263" i="1" s="1"/>
  <c r="F264" i="1"/>
  <c r="G264" i="1" s="1" a="1"/>
  <c r="G264" i="1" s="1"/>
  <c r="F265" i="1"/>
  <c r="G265" i="1" s="1" a="1"/>
  <c r="G265" i="1" s="1"/>
  <c r="F266" i="1"/>
  <c r="G266" i="1" s="1" a="1"/>
  <c r="G266" i="1" s="1"/>
  <c r="F267" i="1"/>
  <c r="G267" i="1" s="1" a="1"/>
  <c r="G267" i="1" s="1"/>
  <c r="F268" i="1"/>
  <c r="G268" i="1" s="1" a="1"/>
  <c r="G268" i="1" s="1"/>
  <c r="F269" i="1"/>
  <c r="G269" i="1" s="1" a="1"/>
  <c r="G269" i="1" s="1"/>
  <c r="F270" i="1"/>
  <c r="G270" i="1" s="1" a="1"/>
  <c r="G270" i="1" s="1"/>
  <c r="F271" i="1"/>
  <c r="G271" i="1" s="1" a="1"/>
  <c r="G271" i="1" s="1"/>
  <c r="F272" i="1"/>
  <c r="G272" i="1" s="1" a="1"/>
  <c r="G272" i="1" s="1"/>
  <c r="F273" i="1"/>
  <c r="G273" i="1" s="1" a="1"/>
  <c r="G273" i="1" s="1"/>
  <c r="F274" i="1"/>
  <c r="G274" i="1" s="1" a="1"/>
  <c r="G274" i="1" s="1"/>
  <c r="F275" i="1"/>
  <c r="G275" i="1" s="1" a="1"/>
  <c r="G275" i="1" s="1"/>
  <c r="F276" i="1"/>
  <c r="G276" i="1" s="1" a="1"/>
  <c r="G276" i="1" s="1"/>
  <c r="F277" i="1"/>
  <c r="G277" i="1" s="1" a="1"/>
  <c r="G277" i="1" s="1"/>
  <c r="F278" i="1"/>
  <c r="G278" i="1" s="1" a="1"/>
  <c r="G278" i="1" s="1"/>
  <c r="F279" i="1"/>
  <c r="G279" i="1" s="1" a="1"/>
  <c r="G279" i="1" s="1"/>
  <c r="F280" i="1"/>
  <c r="G280" i="1" s="1" a="1"/>
  <c r="G280" i="1" s="1"/>
  <c r="F281" i="1"/>
  <c r="G281" i="1" s="1" a="1"/>
  <c r="G281" i="1" s="1"/>
  <c r="F282" i="1"/>
  <c r="G282" i="1" s="1" a="1"/>
  <c r="G282" i="1" s="1"/>
  <c r="F283" i="1"/>
  <c r="G283" i="1" s="1" a="1"/>
  <c r="G283" i="1" s="1"/>
  <c r="F284" i="1"/>
  <c r="G284" i="1" s="1" a="1"/>
  <c r="G284" i="1" s="1"/>
  <c r="F285" i="1"/>
  <c r="G285" i="1" s="1" a="1"/>
  <c r="G285" i="1" s="1"/>
  <c r="F286" i="1"/>
  <c r="G286" i="1" s="1" a="1"/>
  <c r="G286" i="1" s="1"/>
  <c r="F287" i="1"/>
  <c r="G287" i="1" s="1" a="1"/>
  <c r="G287" i="1" s="1"/>
  <c r="F288" i="1"/>
  <c r="G288" i="1" s="1" a="1"/>
  <c r="G288" i="1" s="1"/>
  <c r="F289" i="1"/>
  <c r="G289" i="1" s="1" a="1"/>
  <c r="G289" i="1" s="1"/>
  <c r="F290" i="1"/>
  <c r="G290" i="1" s="1" a="1"/>
  <c r="G290" i="1" s="1"/>
  <c r="F291" i="1"/>
  <c r="G291" i="1" s="1" a="1"/>
  <c r="G291" i="1" s="1"/>
  <c r="F292" i="1"/>
  <c r="G292" i="1" s="1" a="1"/>
  <c r="G292" i="1" s="1"/>
  <c r="F293" i="1"/>
  <c r="G293" i="1" s="1" a="1"/>
  <c r="G293" i="1" s="1"/>
  <c r="F294" i="1"/>
  <c r="G294" i="1" s="1" a="1"/>
  <c r="G294" i="1" s="1"/>
  <c r="F295" i="1"/>
  <c r="G295" i="1" s="1" a="1"/>
  <c r="G295" i="1" s="1"/>
  <c r="F296" i="1"/>
  <c r="G296" i="1" s="1" a="1"/>
  <c r="G296" i="1" s="1"/>
  <c r="F297" i="1"/>
  <c r="G297" i="1" s="1" a="1"/>
  <c r="G297" i="1" s="1"/>
  <c r="F298" i="1"/>
  <c r="G298" i="1" s="1" a="1"/>
  <c r="G298" i="1" s="1"/>
  <c r="F299" i="1"/>
  <c r="G299" i="1" s="1" a="1"/>
  <c r="G299" i="1" s="1"/>
  <c r="F300" i="1"/>
  <c r="G300" i="1" s="1" a="1"/>
  <c r="G300" i="1" s="1"/>
  <c r="F301" i="1"/>
  <c r="G301" i="1" s="1" a="1"/>
  <c r="G301" i="1" s="1"/>
  <c r="F302" i="1"/>
  <c r="G302" i="1" s="1" a="1"/>
  <c r="G302" i="1" s="1"/>
  <c r="F303" i="1"/>
  <c r="G303" i="1" s="1" a="1"/>
  <c r="G303" i="1" s="1"/>
  <c r="F304" i="1"/>
  <c r="G304" i="1" s="1" a="1"/>
  <c r="G304" i="1" s="1"/>
  <c r="F305" i="1"/>
  <c r="G305" i="1" s="1" a="1"/>
  <c r="G305" i="1" s="1"/>
  <c r="F306" i="1"/>
  <c r="G306" i="1" s="1" a="1"/>
  <c r="G306" i="1" s="1"/>
  <c r="F307" i="1"/>
  <c r="G307" i="1" s="1" a="1"/>
  <c r="G307" i="1" s="1"/>
  <c r="F308" i="1"/>
  <c r="G308" i="1" s="1" a="1"/>
  <c r="G308" i="1" s="1"/>
  <c r="F309" i="1"/>
  <c r="G309" i="1" s="1" a="1"/>
  <c r="G309" i="1" s="1"/>
  <c r="F310" i="1"/>
  <c r="G310" i="1" s="1" a="1"/>
  <c r="G310" i="1" s="1"/>
  <c r="F311" i="1"/>
  <c r="G311" i="1" s="1" a="1"/>
  <c r="G311" i="1" s="1"/>
  <c r="F312" i="1"/>
  <c r="G312" i="1" s="1" a="1"/>
  <c r="G312" i="1" s="1"/>
  <c r="F313" i="1"/>
  <c r="G313" i="1" s="1" a="1"/>
  <c r="G313" i="1" s="1"/>
  <c r="F314" i="1"/>
  <c r="G314" i="1" s="1" a="1"/>
  <c r="G314" i="1" s="1"/>
  <c r="F315" i="1"/>
  <c r="G315" i="1" s="1" a="1"/>
  <c r="G315" i="1" s="1"/>
  <c r="F316" i="1"/>
  <c r="G316" i="1" s="1" a="1"/>
  <c r="G316" i="1" s="1"/>
  <c r="F317" i="1"/>
  <c r="G317" i="1" s="1" a="1"/>
  <c r="G317" i="1" s="1"/>
  <c r="F318" i="1"/>
  <c r="G318" i="1" s="1" a="1"/>
  <c r="G318" i="1" s="1"/>
  <c r="F319" i="1"/>
  <c r="G319" i="1" s="1" a="1"/>
  <c r="G319" i="1" s="1"/>
  <c r="F320" i="1"/>
  <c r="G320" i="1" s="1" a="1"/>
  <c r="G320" i="1" s="1"/>
  <c r="F321" i="1"/>
  <c r="G321" i="1" s="1" a="1"/>
  <c r="G321" i="1" s="1"/>
  <c r="F322" i="1"/>
  <c r="G322" i="1" s="1" a="1"/>
  <c r="G322" i="1" s="1"/>
  <c r="F323" i="1"/>
  <c r="G323" i="1" s="1" a="1"/>
  <c r="G323" i="1" s="1"/>
  <c r="F324" i="1"/>
  <c r="G324" i="1" s="1" a="1"/>
  <c r="G324" i="1" s="1"/>
  <c r="F325" i="1"/>
  <c r="G325" i="1" s="1" a="1"/>
  <c r="G325" i="1" s="1"/>
  <c r="F326" i="1"/>
  <c r="G326" i="1" s="1" a="1"/>
  <c r="G326" i="1" s="1"/>
  <c r="F327" i="1"/>
  <c r="G327" i="1" s="1" a="1"/>
  <c r="G327" i="1" s="1"/>
  <c r="F328" i="1"/>
  <c r="G328" i="1" s="1" a="1"/>
  <c r="G328" i="1" s="1"/>
  <c r="F329" i="1"/>
  <c r="G329" i="1" s="1" a="1"/>
  <c r="G329" i="1" s="1"/>
  <c r="F330" i="1"/>
  <c r="G330" i="1" s="1" a="1"/>
  <c r="G330" i="1" s="1"/>
  <c r="F331" i="1"/>
  <c r="G331" i="1" s="1" a="1"/>
  <c r="G331" i="1" s="1"/>
  <c r="F332" i="1"/>
  <c r="G332" i="1" s="1" a="1"/>
  <c r="G332" i="1" s="1"/>
  <c r="F333" i="1"/>
  <c r="G333" i="1" s="1" a="1"/>
  <c r="G333" i="1" s="1"/>
  <c r="F334" i="1"/>
  <c r="G334" i="1" s="1" a="1"/>
  <c r="G334" i="1" s="1"/>
  <c r="F335" i="1"/>
  <c r="G335" i="1" s="1" a="1"/>
  <c r="G335" i="1" s="1"/>
  <c r="F336" i="1"/>
  <c r="G336" i="1" s="1" a="1"/>
  <c r="G336" i="1" s="1"/>
  <c r="F337" i="1"/>
  <c r="G337" i="1" s="1" a="1"/>
  <c r="G337" i="1" s="1"/>
  <c r="F338" i="1"/>
  <c r="G338" i="1" s="1" a="1"/>
  <c r="G338" i="1" s="1"/>
  <c r="F339" i="1"/>
  <c r="G339" i="1" s="1" a="1"/>
  <c r="G339" i="1" s="1"/>
  <c r="F340" i="1"/>
  <c r="G340" i="1" s="1" a="1"/>
  <c r="G340" i="1" s="1"/>
  <c r="F341" i="1"/>
  <c r="G341" i="1" s="1" a="1"/>
  <c r="G341" i="1" s="1"/>
  <c r="F342" i="1"/>
  <c r="G342" i="1" s="1" a="1"/>
  <c r="G342" i="1" s="1"/>
  <c r="F343" i="1"/>
  <c r="G343" i="1" s="1" a="1"/>
  <c r="G343" i="1" s="1"/>
  <c r="F344" i="1"/>
  <c r="G344" i="1" s="1" a="1"/>
  <c r="G344" i="1" s="1"/>
  <c r="F345" i="1"/>
  <c r="G345" i="1" s="1" a="1"/>
  <c r="G345" i="1" s="1"/>
  <c r="F346" i="1"/>
  <c r="G346" i="1" s="1" a="1"/>
  <c r="G346" i="1" s="1"/>
  <c r="F347" i="1"/>
  <c r="G347" i="1" s="1" a="1"/>
  <c r="G347" i="1" s="1"/>
  <c r="F348" i="1"/>
  <c r="G348" i="1" s="1" a="1"/>
  <c r="G348" i="1" s="1"/>
  <c r="F349" i="1"/>
  <c r="G349" i="1" s="1" a="1"/>
  <c r="G349" i="1" s="1"/>
  <c r="F350" i="1"/>
  <c r="G350" i="1" s="1" a="1"/>
  <c r="G350" i="1" s="1"/>
  <c r="F351" i="1"/>
  <c r="G351" i="1" s="1" a="1"/>
  <c r="G351" i="1" s="1"/>
  <c r="F352" i="1"/>
  <c r="G352" i="1" s="1" a="1"/>
  <c r="G352" i="1" s="1"/>
  <c r="F353" i="1"/>
  <c r="G353" i="1" s="1" a="1"/>
  <c r="G353" i="1" s="1"/>
  <c r="F354" i="1"/>
  <c r="G354" i="1" s="1" a="1"/>
  <c r="G354" i="1" s="1"/>
  <c r="F355" i="1"/>
  <c r="G355" i="1" s="1" a="1"/>
  <c r="G355" i="1" s="1"/>
  <c r="F356" i="1"/>
  <c r="G356" i="1" s="1" a="1"/>
  <c r="G356" i="1" s="1"/>
  <c r="F357" i="1"/>
  <c r="G357" i="1" s="1" a="1"/>
  <c r="G357" i="1" s="1"/>
  <c r="F358" i="1"/>
  <c r="G358" i="1" s="1" a="1"/>
  <c r="G358" i="1" s="1"/>
  <c r="F359" i="1"/>
  <c r="G359" i="1" s="1" a="1"/>
  <c r="G359" i="1" s="1"/>
  <c r="F360" i="1"/>
  <c r="G360" i="1" s="1" a="1"/>
  <c r="G360" i="1" s="1"/>
  <c r="F361" i="1"/>
  <c r="G361" i="1" s="1" a="1"/>
  <c r="G361" i="1" s="1"/>
  <c r="F362" i="1"/>
  <c r="G362" i="1" s="1" a="1"/>
  <c r="G362" i="1" s="1"/>
  <c r="F363" i="1"/>
  <c r="G363" i="1" s="1" a="1"/>
  <c r="G363" i="1" s="1"/>
  <c r="F364" i="1"/>
  <c r="G364" i="1" s="1" a="1"/>
  <c r="G364" i="1" s="1"/>
  <c r="F365" i="1"/>
  <c r="G365" i="1" s="1" a="1"/>
  <c r="G365" i="1" s="1"/>
  <c r="F366" i="1"/>
  <c r="G366" i="1" s="1" a="1"/>
  <c r="G366" i="1" s="1"/>
  <c r="F367" i="1"/>
  <c r="G367" i="1" s="1" a="1"/>
  <c r="G367" i="1" s="1"/>
  <c r="F368" i="1"/>
  <c r="G368" i="1" s="1" a="1"/>
  <c r="G368" i="1" s="1"/>
  <c r="F369" i="1"/>
  <c r="G369" i="1" s="1" a="1"/>
  <c r="G369" i="1" s="1"/>
  <c r="F370" i="1"/>
  <c r="G370" i="1" s="1" a="1"/>
  <c r="G370" i="1" s="1"/>
  <c r="F371" i="1"/>
  <c r="G371" i="1" s="1" a="1"/>
  <c r="G371" i="1" s="1"/>
  <c r="F372" i="1"/>
  <c r="G372" i="1" s="1" a="1"/>
  <c r="G372" i="1" s="1"/>
  <c r="F373" i="1"/>
  <c r="G373" i="1" s="1" a="1"/>
  <c r="G373" i="1" s="1"/>
  <c r="F374" i="1"/>
  <c r="G374" i="1" s="1" a="1"/>
  <c r="G374" i="1" s="1"/>
  <c r="F375" i="1"/>
  <c r="G375" i="1" s="1" a="1"/>
  <c r="G375" i="1" s="1"/>
  <c r="F376" i="1"/>
  <c r="G376" i="1" s="1" a="1"/>
  <c r="G376" i="1" s="1"/>
  <c r="F377" i="1"/>
  <c r="G377" i="1" s="1" a="1"/>
  <c r="G377" i="1" s="1"/>
  <c r="F378" i="1"/>
  <c r="G378" i="1" s="1" a="1"/>
  <c r="G378" i="1" s="1"/>
  <c r="F379" i="1"/>
  <c r="G379" i="1" s="1" a="1"/>
  <c r="G379" i="1" s="1"/>
  <c r="F380" i="1"/>
  <c r="G380" i="1" s="1" a="1"/>
  <c r="G380" i="1" s="1"/>
  <c r="F381" i="1"/>
  <c r="G381" i="1" s="1" a="1"/>
  <c r="G381" i="1" s="1"/>
  <c r="F382" i="1"/>
  <c r="G382" i="1" s="1" a="1"/>
  <c r="G382" i="1" s="1"/>
  <c r="F383" i="1"/>
  <c r="G383" i="1" s="1" a="1"/>
  <c r="G383" i="1" s="1"/>
  <c r="F384" i="1"/>
  <c r="G384" i="1" s="1" a="1"/>
  <c r="G384" i="1" s="1"/>
  <c r="F385" i="1"/>
  <c r="G385" i="1" s="1" a="1"/>
  <c r="G385" i="1" s="1"/>
  <c r="F386" i="1"/>
  <c r="G386" i="1" s="1" a="1"/>
  <c r="G386" i="1" s="1"/>
  <c r="F387" i="1"/>
  <c r="G387" i="1" s="1" a="1"/>
  <c r="G387" i="1" s="1"/>
  <c r="F388" i="1"/>
  <c r="G388" i="1" s="1" a="1"/>
  <c r="G388" i="1" s="1"/>
  <c r="F389" i="1"/>
  <c r="G389" i="1" s="1" a="1"/>
  <c r="G389" i="1" s="1"/>
  <c r="F390" i="1"/>
  <c r="G390" i="1" s="1" a="1"/>
  <c r="G390" i="1" s="1"/>
  <c r="F391" i="1"/>
  <c r="G391" i="1" s="1" a="1"/>
  <c r="G391" i="1" s="1"/>
  <c r="F392" i="1"/>
  <c r="G392" i="1" s="1" a="1"/>
  <c r="G392" i="1" s="1"/>
  <c r="F393" i="1"/>
  <c r="G393" i="1" s="1" a="1"/>
  <c r="G393" i="1" s="1"/>
  <c r="F394" i="1"/>
  <c r="G394" i="1" s="1" a="1"/>
  <c r="G394" i="1" s="1"/>
  <c r="F395" i="1"/>
  <c r="G395" i="1" s="1" a="1"/>
  <c r="G395" i="1" s="1"/>
  <c r="F396" i="1"/>
  <c r="G396" i="1" s="1" a="1"/>
  <c r="G396" i="1" s="1"/>
  <c r="F397" i="1"/>
  <c r="G397" i="1" s="1" a="1"/>
  <c r="G397" i="1" s="1"/>
  <c r="F398" i="1"/>
  <c r="G398" i="1" s="1" a="1"/>
  <c r="G398" i="1" s="1"/>
  <c r="F399" i="1"/>
  <c r="G399" i="1" s="1" a="1"/>
  <c r="G399" i="1" s="1"/>
  <c r="F400" i="1"/>
  <c r="G400" i="1" s="1" a="1"/>
  <c r="G400" i="1" s="1"/>
  <c r="F401" i="1"/>
  <c r="G401" i="1" s="1" a="1"/>
  <c r="G401" i="1" s="1"/>
  <c r="F402" i="1"/>
  <c r="G402" i="1" s="1" a="1"/>
  <c r="G402" i="1" s="1"/>
  <c r="F403" i="1"/>
  <c r="G403" i="1" s="1" a="1"/>
  <c r="G403" i="1" s="1"/>
  <c r="F404" i="1"/>
  <c r="G404" i="1" s="1" a="1"/>
  <c r="G404" i="1" s="1"/>
  <c r="F405" i="1"/>
  <c r="G405" i="1" s="1" a="1"/>
  <c r="G405" i="1" s="1"/>
  <c r="F406" i="1"/>
  <c r="G406" i="1" s="1" a="1"/>
  <c r="G406" i="1" s="1"/>
  <c r="F407" i="1"/>
  <c r="G407" i="1" s="1" a="1"/>
  <c r="G407" i="1" s="1"/>
  <c r="F408" i="1"/>
  <c r="G408" i="1" s="1" a="1"/>
  <c r="G408" i="1" s="1"/>
  <c r="F409" i="1"/>
  <c r="G409" i="1" s="1" a="1"/>
  <c r="G409" i="1" s="1"/>
  <c r="F410" i="1"/>
  <c r="G410" i="1" s="1" a="1"/>
  <c r="G410" i="1" s="1"/>
  <c r="F411" i="1"/>
  <c r="G411" i="1" s="1" a="1"/>
  <c r="G411" i="1" s="1"/>
  <c r="F412" i="1"/>
  <c r="G412" i="1" s="1" a="1"/>
  <c r="G412" i="1" s="1"/>
  <c r="F413" i="1"/>
  <c r="G413" i="1" s="1" a="1"/>
  <c r="G413" i="1" s="1"/>
  <c r="F414" i="1"/>
  <c r="G414" i="1" s="1" a="1"/>
  <c r="G414" i="1" s="1"/>
  <c r="F415" i="1"/>
  <c r="G415" i="1" s="1" a="1"/>
  <c r="G415" i="1" s="1"/>
  <c r="F416" i="1"/>
  <c r="G416" i="1" s="1" a="1"/>
  <c r="G416" i="1" s="1"/>
  <c r="F417" i="1"/>
  <c r="G417" i="1" s="1" a="1"/>
  <c r="G417" i="1" s="1"/>
  <c r="F418" i="1"/>
  <c r="G418" i="1" s="1" a="1"/>
  <c r="G418" i="1" s="1"/>
  <c r="F419" i="1"/>
  <c r="G419" i="1" s="1" a="1"/>
  <c r="G419" i="1" s="1"/>
  <c r="F420" i="1"/>
  <c r="G420" i="1" s="1" a="1"/>
  <c r="G420" i="1" s="1"/>
  <c r="F421" i="1"/>
  <c r="G421" i="1" s="1" a="1"/>
  <c r="G421" i="1" s="1"/>
  <c r="F422" i="1"/>
  <c r="G422" i="1" s="1" a="1"/>
  <c r="G422" i="1" s="1"/>
  <c r="F423" i="1"/>
  <c r="G423" i="1" s="1" a="1"/>
  <c r="G423" i="1" s="1"/>
  <c r="F424" i="1"/>
  <c r="G424" i="1" s="1" a="1"/>
  <c r="G424" i="1" s="1"/>
  <c r="F425" i="1"/>
  <c r="G425" i="1" s="1" a="1"/>
  <c r="G425" i="1" s="1"/>
  <c r="F426" i="1"/>
  <c r="G426" i="1" s="1" a="1"/>
  <c r="G426" i="1" s="1"/>
  <c r="F427" i="1"/>
  <c r="G427" i="1" s="1" a="1"/>
  <c r="G427" i="1" s="1"/>
  <c r="F428" i="1"/>
  <c r="G428" i="1" s="1" a="1"/>
  <c r="G428" i="1" s="1"/>
  <c r="F429" i="1"/>
  <c r="G429" i="1" s="1" a="1"/>
  <c r="G429" i="1" s="1"/>
  <c r="F430" i="1"/>
  <c r="G430" i="1" s="1" a="1"/>
  <c r="G430" i="1" s="1"/>
  <c r="F431" i="1"/>
  <c r="G431" i="1" s="1" a="1"/>
  <c r="G431" i="1" s="1"/>
  <c r="F432" i="1"/>
  <c r="G432" i="1" s="1" a="1"/>
  <c r="G432" i="1" s="1"/>
  <c r="F433" i="1"/>
  <c r="G433" i="1" s="1" a="1"/>
  <c r="G433" i="1" s="1"/>
  <c r="F434" i="1"/>
  <c r="G434" i="1" s="1" a="1"/>
  <c r="G434" i="1" s="1"/>
  <c r="F435" i="1"/>
  <c r="G435" i="1" s="1" a="1"/>
  <c r="G435" i="1" s="1"/>
  <c r="F436" i="1"/>
  <c r="G436" i="1" s="1" a="1"/>
  <c r="G436" i="1" s="1"/>
  <c r="F437" i="1"/>
  <c r="G437" i="1" s="1" a="1"/>
  <c r="G437" i="1" s="1"/>
  <c r="F438" i="1"/>
  <c r="G438" i="1" s="1" a="1"/>
  <c r="G438" i="1" s="1"/>
  <c r="F4" i="1"/>
  <c r="G4" i="1" s="1" a="1"/>
  <c r="G4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I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2" i="3"/>
  <c r="A1" i="2" l="1" a="1"/>
  <c r="A1" i="2" s="1"/>
  <c r="G1" i="2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" i="1"/>
  <c r="A4" i="1"/>
  <c r="B4" i="1" s="1"/>
  <c r="A5" i="1"/>
  <c r="A6" i="1"/>
  <c r="B6" i="1" s="1"/>
  <c r="A7" i="1"/>
  <c r="A8" i="1"/>
  <c r="B8" i="1" s="1"/>
  <c r="A9" i="1"/>
  <c r="B9" i="1" s="1"/>
  <c r="A10" i="1"/>
  <c r="A11" i="1"/>
  <c r="B11" i="1" s="1"/>
  <c r="A12" i="1"/>
  <c r="A13" i="1"/>
  <c r="B13" i="1" s="1"/>
  <c r="A14" i="1"/>
  <c r="B14" i="1" s="1"/>
  <c r="A15" i="1"/>
  <c r="A16" i="1"/>
  <c r="B16" i="1" s="1"/>
  <c r="A17" i="1"/>
  <c r="B17" i="1" s="1"/>
  <c r="A18" i="1"/>
  <c r="B18" i="1" s="1"/>
  <c r="A19" i="1"/>
  <c r="B19" i="1" s="1"/>
  <c r="A20" i="1"/>
  <c r="B20" i="1" s="1"/>
  <c r="A21" i="1"/>
  <c r="A22" i="1"/>
  <c r="B22" i="1" s="1"/>
  <c r="A23" i="1"/>
  <c r="A24" i="1"/>
  <c r="B24" i="1" s="1"/>
  <c r="A25" i="1"/>
  <c r="A26" i="1"/>
  <c r="A27" i="1"/>
  <c r="A28" i="1"/>
  <c r="A29" i="1"/>
  <c r="A30" i="1"/>
  <c r="A31" i="1"/>
  <c r="A32" i="1"/>
  <c r="B32" i="1" s="1"/>
  <c r="A33" i="1"/>
  <c r="A34" i="1"/>
  <c r="B34" i="1" s="1"/>
  <c r="A35" i="1"/>
  <c r="A36" i="1"/>
  <c r="B36" i="1" s="1"/>
  <c r="A37" i="1"/>
  <c r="A38" i="1"/>
  <c r="B38" i="1" s="1"/>
  <c r="A39" i="1"/>
  <c r="B39" i="1" s="1"/>
  <c r="A40" i="1"/>
  <c r="A41" i="1"/>
  <c r="B41" i="1" s="1"/>
  <c r="A42" i="1"/>
  <c r="A43" i="1"/>
  <c r="A44" i="1"/>
  <c r="A45" i="1"/>
  <c r="B45" i="1" s="1"/>
  <c r="A46" i="1"/>
  <c r="A47" i="1"/>
  <c r="A48" i="1"/>
  <c r="B48" i="1" s="1"/>
  <c r="A49" i="1"/>
  <c r="B49" i="1" s="1"/>
  <c r="A50" i="1"/>
  <c r="A51" i="1"/>
  <c r="B51" i="1" s="1"/>
  <c r="A52" i="1"/>
  <c r="A53" i="1"/>
  <c r="B53" i="1" s="1"/>
  <c r="A54" i="1"/>
  <c r="A55" i="1"/>
  <c r="B55" i="1" s="1"/>
  <c r="A56" i="1"/>
  <c r="A57" i="1"/>
  <c r="B57" i="1" s="1"/>
  <c r="A58" i="1"/>
  <c r="B58" i="1" s="1"/>
  <c r="A59" i="1"/>
  <c r="A60" i="1"/>
  <c r="B60" i="1" s="1"/>
  <c r="A61" i="1"/>
  <c r="A62" i="1"/>
  <c r="B62" i="1" s="1"/>
  <c r="A63" i="1"/>
  <c r="A64" i="1"/>
  <c r="B64" i="1" s="1"/>
  <c r="A65" i="1"/>
  <c r="B65" i="1" s="1"/>
  <c r="A66" i="1"/>
  <c r="B66" i="1" s="1"/>
  <c r="A67" i="1"/>
  <c r="A68" i="1"/>
  <c r="B68" i="1" s="1"/>
  <c r="A69" i="1"/>
  <c r="B69" i="1" s="1"/>
  <c r="A70" i="1"/>
  <c r="A71" i="1"/>
  <c r="B71" i="1" s="1"/>
  <c r="A72" i="1"/>
  <c r="A73" i="1"/>
  <c r="A74" i="1"/>
  <c r="B74" i="1" s="1"/>
  <c r="A75" i="1"/>
  <c r="B75" i="1" s="1"/>
  <c r="A76" i="1"/>
  <c r="B76" i="1" s="1"/>
  <c r="A77" i="1"/>
  <c r="A78" i="1"/>
  <c r="B78" i="1" s="1"/>
  <c r="A79" i="1"/>
  <c r="B79" i="1" s="1"/>
  <c r="A80" i="1"/>
  <c r="A81" i="1"/>
  <c r="B81" i="1" s="1"/>
  <c r="A82" i="1"/>
  <c r="A83" i="1"/>
  <c r="B83" i="1" s="1"/>
  <c r="A84" i="1"/>
  <c r="A85" i="1"/>
  <c r="B85" i="1" s="1"/>
  <c r="A86" i="1"/>
  <c r="A87" i="1"/>
  <c r="B87" i="1" s="1"/>
  <c r="A88" i="1"/>
  <c r="A89" i="1"/>
  <c r="A90" i="1"/>
  <c r="A91" i="1"/>
  <c r="A92" i="1"/>
  <c r="B92" i="1" s="1"/>
  <c r="A93" i="1"/>
  <c r="B93" i="1" s="1"/>
  <c r="A94" i="1"/>
  <c r="B94" i="1" s="1"/>
  <c r="A95" i="1"/>
  <c r="B95" i="1" s="1"/>
  <c r="A96" i="1"/>
  <c r="B96" i="1" s="1"/>
  <c r="A97" i="1"/>
  <c r="B97" i="1" s="1"/>
  <c r="A98" i="1"/>
  <c r="A99" i="1"/>
  <c r="B99" i="1" s="1"/>
  <c r="A100" i="1"/>
  <c r="A101" i="1"/>
  <c r="A102" i="1"/>
  <c r="B102" i="1" s="1"/>
  <c r="A103" i="1"/>
  <c r="A104" i="1"/>
  <c r="B104" i="1" s="1"/>
  <c r="A105" i="1"/>
  <c r="A106" i="1"/>
  <c r="B106" i="1" s="1"/>
  <c r="A107" i="1"/>
  <c r="B107" i="1" s="1"/>
  <c r="A108" i="1"/>
  <c r="B108" i="1" s="1"/>
  <c r="A109" i="1"/>
  <c r="A110" i="1"/>
  <c r="B110" i="1" s="1"/>
  <c r="A111" i="1"/>
  <c r="A112" i="1"/>
  <c r="B112" i="1" s="1"/>
  <c r="A113" i="1"/>
  <c r="A114" i="1"/>
  <c r="A115" i="1"/>
  <c r="B115" i="1" s="1"/>
  <c r="A116" i="1"/>
  <c r="A117" i="1"/>
  <c r="B117" i="1" s="1"/>
  <c r="A118" i="1"/>
  <c r="B118" i="1" s="1"/>
  <c r="A119" i="1"/>
  <c r="B119" i="1" s="1"/>
  <c r="A120" i="1"/>
  <c r="B120" i="1" s="1"/>
  <c r="A121" i="1"/>
  <c r="B121" i="1" s="1"/>
  <c r="A122" i="1"/>
  <c r="A123" i="1"/>
  <c r="B123" i="1" s="1"/>
  <c r="A124" i="1"/>
  <c r="A125" i="1"/>
  <c r="B125" i="1" s="1"/>
  <c r="A126" i="1"/>
  <c r="B126" i="1" s="1"/>
  <c r="A127" i="1"/>
  <c r="B127" i="1" s="1"/>
  <c r="A128" i="1"/>
  <c r="A129" i="1"/>
  <c r="B129" i="1" s="1"/>
  <c r="A130" i="1"/>
  <c r="A131" i="1"/>
  <c r="B131" i="1" s="1"/>
  <c r="A132" i="1"/>
  <c r="A133" i="1"/>
  <c r="A134" i="1"/>
  <c r="B134" i="1" s="1"/>
  <c r="A135" i="1"/>
  <c r="A136" i="1"/>
  <c r="A137" i="1"/>
  <c r="A138" i="1"/>
  <c r="A139" i="1"/>
  <c r="A140" i="1"/>
  <c r="A141" i="1"/>
  <c r="A142" i="1"/>
  <c r="B142" i="1" s="1"/>
  <c r="A143" i="1"/>
  <c r="A144" i="1"/>
  <c r="B144" i="1" s="1"/>
  <c r="A145" i="1"/>
  <c r="A146" i="1"/>
  <c r="B146" i="1" s="1"/>
  <c r="A147" i="1"/>
  <c r="A148" i="1"/>
  <c r="A149" i="1"/>
  <c r="B149" i="1" s="1"/>
  <c r="A150" i="1"/>
  <c r="A151" i="1"/>
  <c r="B151" i="1" s="1"/>
  <c r="A152" i="1"/>
  <c r="A153" i="1"/>
  <c r="A154" i="1"/>
  <c r="B154" i="1" s="1"/>
  <c r="A155" i="1"/>
  <c r="A156" i="1"/>
  <c r="B156" i="1" s="1"/>
  <c r="A157" i="1"/>
  <c r="B157" i="1" s="1"/>
  <c r="A158" i="1"/>
  <c r="A159" i="1"/>
  <c r="A160" i="1"/>
  <c r="B160" i="1" s="1"/>
  <c r="A161" i="1"/>
  <c r="A162" i="1"/>
  <c r="A163" i="1"/>
  <c r="A164" i="1"/>
  <c r="B164" i="1" s="1"/>
  <c r="A165" i="1"/>
  <c r="A166" i="1"/>
  <c r="B166" i="1" s="1"/>
  <c r="A167" i="1"/>
  <c r="B167" i="1" s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B181" i="1" s="1"/>
  <c r="A182" i="1"/>
  <c r="A183" i="1"/>
  <c r="B183" i="1" s="1"/>
  <c r="A184" i="1"/>
  <c r="A185" i="1"/>
  <c r="B185" i="1" s="1"/>
  <c r="A186" i="1"/>
  <c r="B186" i="1" s="1"/>
  <c r="A187" i="1"/>
  <c r="A188" i="1"/>
  <c r="B188" i="1" s="1"/>
  <c r="A189" i="1"/>
  <c r="A190" i="1"/>
  <c r="B190" i="1" s="1"/>
  <c r="A191" i="1"/>
  <c r="B191" i="1" s="1"/>
  <c r="A192" i="1"/>
  <c r="A193" i="1"/>
  <c r="A194" i="1"/>
  <c r="A195" i="1"/>
  <c r="A196" i="1"/>
  <c r="B196" i="1" s="1"/>
  <c r="A197" i="1"/>
  <c r="B197" i="1" s="1"/>
  <c r="A198" i="1"/>
  <c r="B198" i="1" s="1"/>
  <c r="A199" i="1"/>
  <c r="A200" i="1"/>
  <c r="B200" i="1" s="1"/>
  <c r="A201" i="1"/>
  <c r="B201" i="1" s="1"/>
  <c r="A202" i="1"/>
  <c r="A203" i="1"/>
  <c r="B203" i="1" s="1"/>
  <c r="A204" i="1"/>
  <c r="B204" i="1" s="1"/>
  <c r="A205" i="1"/>
  <c r="B205" i="1" s="1"/>
  <c r="A206" i="1"/>
  <c r="B206" i="1" s="1"/>
  <c r="A207" i="1"/>
  <c r="A208" i="1"/>
  <c r="B208" i="1" s="1"/>
  <c r="A209" i="1"/>
  <c r="B209" i="1" s="1"/>
  <c r="A210" i="1"/>
  <c r="A211" i="1"/>
  <c r="A212" i="1"/>
  <c r="B212" i="1" s="1"/>
  <c r="A213" i="1"/>
  <c r="B213" i="1" s="1"/>
  <c r="A214" i="1"/>
  <c r="A215" i="1"/>
  <c r="A216" i="1"/>
  <c r="B216" i="1" s="1"/>
  <c r="A217" i="1"/>
  <c r="B217" i="1" s="1"/>
  <c r="A218" i="1"/>
  <c r="A219" i="1"/>
  <c r="B219" i="1" s="1"/>
  <c r="A220" i="1"/>
  <c r="B220" i="1" s="1"/>
  <c r="A221" i="1"/>
  <c r="A222" i="1"/>
  <c r="A223" i="1"/>
  <c r="A224" i="1"/>
  <c r="A225" i="1"/>
  <c r="A226" i="1"/>
  <c r="A227" i="1"/>
  <c r="B227" i="1" s="1"/>
  <c r="A228" i="1"/>
  <c r="B228" i="1" s="1"/>
  <c r="A229" i="1"/>
  <c r="B229" i="1" s="1"/>
  <c r="A230" i="1"/>
  <c r="A231" i="1"/>
  <c r="B231" i="1" s="1"/>
  <c r="A232" i="1"/>
  <c r="A233" i="1"/>
  <c r="B233" i="1" s="1"/>
  <c r="A234" i="1"/>
  <c r="A235" i="1"/>
  <c r="A236" i="1"/>
  <c r="B236" i="1" s="1"/>
  <c r="A237" i="1"/>
  <c r="B237" i="1" s="1"/>
  <c r="A238" i="1"/>
  <c r="B238" i="1" s="1"/>
  <c r="A239" i="1"/>
  <c r="A240" i="1"/>
  <c r="A241" i="1"/>
  <c r="B241" i="1" s="1"/>
  <c r="A242" i="1"/>
  <c r="A243" i="1"/>
  <c r="A244" i="1"/>
  <c r="B244" i="1" s="1"/>
  <c r="A245" i="1"/>
  <c r="A246" i="1"/>
  <c r="B246" i="1" s="1"/>
  <c r="A247" i="1"/>
  <c r="A248" i="1"/>
  <c r="B248" i="1" s="1"/>
  <c r="A249" i="1"/>
  <c r="A250" i="1"/>
  <c r="B250" i="1" s="1"/>
  <c r="A251" i="1"/>
  <c r="A252" i="1"/>
  <c r="B252" i="1" s="1"/>
  <c r="A253" i="1"/>
  <c r="A254" i="1"/>
  <c r="B254" i="1" s="1"/>
  <c r="A255" i="1"/>
  <c r="A256" i="1"/>
  <c r="B256" i="1" s="1"/>
  <c r="A257" i="1"/>
  <c r="B257" i="1" s="1"/>
  <c r="A258" i="1"/>
  <c r="B258" i="1" s="1"/>
  <c r="A259" i="1"/>
  <c r="B259" i="1" s="1"/>
  <c r="A260" i="1"/>
  <c r="B260" i="1" s="1"/>
  <c r="A261" i="1"/>
  <c r="B261" i="1" s="1"/>
  <c r="A262" i="1"/>
  <c r="A263" i="1"/>
  <c r="A264" i="1"/>
  <c r="B264" i="1" s="1"/>
  <c r="A265" i="1"/>
  <c r="B265" i="1" s="1"/>
  <c r="A266" i="1"/>
  <c r="A267" i="1"/>
  <c r="B267" i="1" s="1"/>
  <c r="A268" i="1"/>
  <c r="B268" i="1" s="1"/>
  <c r="A269" i="1"/>
  <c r="A270" i="1"/>
  <c r="A271" i="1"/>
  <c r="B271" i="1" s="1"/>
  <c r="A272" i="1"/>
  <c r="B272" i="1" s="1"/>
  <c r="A273" i="1"/>
  <c r="A274" i="1"/>
  <c r="B274" i="1" s="1"/>
  <c r="A275" i="1"/>
  <c r="B275" i="1" s="1"/>
  <c r="A276" i="1"/>
  <c r="A277" i="1"/>
  <c r="B277" i="1" s="1"/>
  <c r="A278" i="1"/>
  <c r="B278" i="1" s="1"/>
  <c r="A279" i="1"/>
  <c r="A280" i="1"/>
  <c r="B280" i="1" s="1"/>
  <c r="A281" i="1"/>
  <c r="B281" i="1" s="1"/>
  <c r="A282" i="1"/>
  <c r="B282" i="1" s="1"/>
  <c r="A283" i="1"/>
  <c r="B283" i="1" s="1"/>
  <c r="A284" i="1"/>
  <c r="B284" i="1" s="1"/>
  <c r="A285" i="1"/>
  <c r="A286" i="1"/>
  <c r="B286" i="1" s="1"/>
  <c r="A287" i="1"/>
  <c r="B287" i="1" s="1"/>
  <c r="A288" i="1"/>
  <c r="B288" i="1" s="1"/>
  <c r="A289" i="1"/>
  <c r="A290" i="1"/>
  <c r="B290" i="1" s="1"/>
  <c r="A291" i="1"/>
  <c r="B291" i="1" s="1"/>
  <c r="A292" i="1"/>
  <c r="B292" i="1" s="1"/>
  <c r="A293" i="1"/>
  <c r="A294" i="1"/>
  <c r="B294" i="1" s="1"/>
  <c r="A295" i="1"/>
  <c r="A296" i="1"/>
  <c r="B296" i="1" s="1"/>
  <c r="A297" i="1"/>
  <c r="B297" i="1" s="1"/>
  <c r="A298" i="1"/>
  <c r="A299" i="1"/>
  <c r="B299" i="1" s="1"/>
  <c r="A300" i="1"/>
  <c r="B300" i="1" s="1"/>
  <c r="A301" i="1"/>
  <c r="A302" i="1"/>
  <c r="A303" i="1"/>
  <c r="B303" i="1" s="1"/>
  <c r="A304" i="1"/>
  <c r="A305" i="1"/>
  <c r="B305" i="1" s="1"/>
  <c r="A306" i="1"/>
  <c r="B306" i="1" s="1"/>
  <c r="A307" i="1"/>
  <c r="B307" i="1" s="1"/>
  <c r="A308" i="1"/>
  <c r="A309" i="1"/>
  <c r="B309" i="1" s="1"/>
  <c r="A310" i="1"/>
  <c r="A311" i="1"/>
  <c r="B311" i="1" s="1"/>
  <c r="A312" i="1"/>
  <c r="A313" i="1"/>
  <c r="B313" i="1" s="1"/>
  <c r="A314" i="1"/>
  <c r="B314" i="1" s="1"/>
  <c r="A315" i="1"/>
  <c r="B315" i="1" s="1"/>
  <c r="A316" i="1"/>
  <c r="B316" i="1" s="1"/>
  <c r="A317" i="1"/>
  <c r="A318" i="1"/>
  <c r="B318" i="1" s="1"/>
  <c r="A319" i="1"/>
  <c r="B319" i="1" s="1"/>
  <c r="A320" i="1"/>
  <c r="B320" i="1" s="1"/>
  <c r="A321" i="1"/>
  <c r="A322" i="1"/>
  <c r="B322" i="1" s="1"/>
  <c r="A323" i="1"/>
  <c r="B323" i="1" s="1"/>
  <c r="A324" i="1"/>
  <c r="B324" i="1" s="1"/>
  <c r="A325" i="1"/>
  <c r="B325" i="1" s="1"/>
  <c r="A326" i="1"/>
  <c r="A327" i="1"/>
  <c r="B327" i="1" s="1"/>
  <c r="A328" i="1"/>
  <c r="B328" i="1" s="1"/>
  <c r="A329" i="1"/>
  <c r="A330" i="1"/>
  <c r="B330" i="1" s="1"/>
  <c r="A331" i="1"/>
  <c r="B331" i="1" s="1"/>
  <c r="A332" i="1"/>
  <c r="B332" i="1" s="1"/>
  <c r="A333" i="1"/>
  <c r="A334" i="1"/>
  <c r="B334" i="1" s="1"/>
  <c r="A335" i="1"/>
  <c r="A336" i="1"/>
  <c r="B336" i="1" s="1"/>
  <c r="A337" i="1"/>
  <c r="B337" i="1" s="1"/>
  <c r="A338" i="1"/>
  <c r="A339" i="1"/>
  <c r="A340" i="1"/>
  <c r="B340" i="1" s="1"/>
  <c r="A341" i="1"/>
  <c r="A342" i="1"/>
  <c r="B342" i="1" s="1"/>
  <c r="A343" i="1"/>
  <c r="B343" i="1" s="1"/>
  <c r="A344" i="1"/>
  <c r="B344" i="1" s="1"/>
  <c r="A345" i="1"/>
  <c r="B345" i="1" s="1"/>
  <c r="A346" i="1"/>
  <c r="A347" i="1"/>
  <c r="B347" i="1" s="1"/>
  <c r="A348" i="1"/>
  <c r="A349" i="1"/>
  <c r="A350" i="1"/>
  <c r="B350" i="1" s="1"/>
  <c r="A351" i="1"/>
  <c r="B351" i="1" s="1"/>
  <c r="A352" i="1"/>
  <c r="B352" i="1" s="1"/>
  <c r="A353" i="1"/>
  <c r="A354" i="1"/>
  <c r="B354" i="1" s="1"/>
  <c r="A355" i="1"/>
  <c r="A356" i="1"/>
  <c r="B356" i="1" s="1"/>
  <c r="A357" i="1"/>
  <c r="A358" i="1"/>
  <c r="A359" i="1"/>
  <c r="B359" i="1" s="1"/>
  <c r="A360" i="1"/>
  <c r="A361" i="1"/>
  <c r="B361" i="1" s="1"/>
  <c r="A362" i="1"/>
  <c r="B362" i="1" s="1"/>
  <c r="A363" i="1"/>
  <c r="A364" i="1"/>
  <c r="B364" i="1" s="1"/>
  <c r="A365" i="1"/>
  <c r="B365" i="1" s="1"/>
  <c r="A366" i="1"/>
  <c r="A367" i="1"/>
  <c r="B367" i="1" s="1"/>
  <c r="A368" i="1"/>
  <c r="B368" i="1" s="1"/>
  <c r="A369" i="1"/>
  <c r="B369" i="1" s="1"/>
  <c r="A370" i="1"/>
  <c r="B370" i="1" s="1"/>
  <c r="A371" i="1"/>
  <c r="B371" i="1" s="1"/>
  <c r="A372" i="1"/>
  <c r="B372" i="1" s="1"/>
  <c r="A373" i="1"/>
  <c r="B373" i="1" s="1"/>
  <c r="A374" i="1"/>
  <c r="B374" i="1" s="1"/>
  <c r="A375" i="1"/>
  <c r="B375" i="1" s="1"/>
  <c r="A376" i="1"/>
  <c r="B376" i="1" s="1"/>
  <c r="A377" i="1"/>
  <c r="B377" i="1" s="1"/>
  <c r="A378" i="1"/>
  <c r="A379" i="1"/>
  <c r="B379" i="1" s="1"/>
  <c r="A380" i="1"/>
  <c r="A381" i="1"/>
  <c r="B381" i="1" s="1"/>
  <c r="A382" i="1"/>
  <c r="B382" i="1" s="1"/>
  <c r="A383" i="1"/>
  <c r="B383" i="1" s="1"/>
  <c r="A384" i="1"/>
  <c r="A385" i="1"/>
  <c r="A386" i="1"/>
  <c r="B386" i="1" s="1"/>
  <c r="A387" i="1"/>
  <c r="B387" i="1" s="1"/>
  <c r="A388" i="1"/>
  <c r="A389" i="1"/>
  <c r="A390" i="1"/>
  <c r="B390" i="1" s="1"/>
  <c r="A391" i="1"/>
  <c r="B391" i="1" s="1"/>
  <c r="A392" i="1"/>
  <c r="B392" i="1" s="1"/>
  <c r="A393" i="1"/>
  <c r="A394" i="1"/>
  <c r="B394" i="1" s="1"/>
  <c r="A395" i="1"/>
  <c r="B395" i="1" s="1"/>
  <c r="A396" i="1"/>
  <c r="A397" i="1"/>
  <c r="A398" i="1"/>
  <c r="B398" i="1" s="1"/>
  <c r="A399" i="1"/>
  <c r="A400" i="1"/>
  <c r="B400" i="1" s="1"/>
  <c r="A401" i="1"/>
  <c r="B401" i="1" s="1"/>
  <c r="A402" i="1"/>
  <c r="B402" i="1" s="1"/>
  <c r="A403" i="1"/>
  <c r="B403" i="1" s="1"/>
  <c r="A404" i="1"/>
  <c r="B404" i="1" s="1"/>
  <c r="A405" i="1"/>
  <c r="B405" i="1" s="1"/>
  <c r="A406" i="1"/>
  <c r="B406" i="1" s="1"/>
  <c r="A407" i="1"/>
  <c r="B407" i="1" s="1"/>
  <c r="A408" i="1"/>
  <c r="A409" i="1"/>
  <c r="B409" i="1" s="1"/>
  <c r="A410" i="1"/>
  <c r="B410" i="1" s="1"/>
  <c r="A411" i="1"/>
  <c r="A412" i="1"/>
  <c r="B412" i="1" s="1"/>
  <c r="A413" i="1"/>
  <c r="B413" i="1" s="1"/>
  <c r="A414" i="1"/>
  <c r="A415" i="1"/>
  <c r="B415" i="1" s="1"/>
  <c r="A416" i="1"/>
  <c r="A417" i="1"/>
  <c r="B417" i="1" s="1"/>
  <c r="A418" i="1"/>
  <c r="A419" i="1"/>
  <c r="B419" i="1" s="1"/>
  <c r="A420" i="1"/>
  <c r="B420" i="1" s="1"/>
  <c r="A421" i="1"/>
  <c r="B421" i="1" s="1"/>
  <c r="A422" i="1"/>
  <c r="B422" i="1" s="1"/>
  <c r="A423" i="1"/>
  <c r="B423" i="1" s="1"/>
  <c r="A424" i="1"/>
  <c r="B424" i="1" s="1"/>
  <c r="A425" i="1"/>
  <c r="A426" i="1"/>
  <c r="B426" i="1" s="1"/>
  <c r="A427" i="1"/>
  <c r="B427" i="1" s="1"/>
  <c r="A428" i="1"/>
  <c r="B428" i="1" s="1"/>
  <c r="A429" i="1"/>
  <c r="A430" i="1"/>
  <c r="A431" i="1"/>
  <c r="A432" i="1"/>
  <c r="A433" i="1"/>
  <c r="A434" i="1"/>
  <c r="A435" i="1"/>
  <c r="A436" i="1"/>
  <c r="B436" i="1" s="1"/>
  <c r="A437" i="1"/>
  <c r="A438" i="1"/>
  <c r="B414" i="1" l="1"/>
  <c r="B218" i="1"/>
  <c r="B50" i="1"/>
  <c r="B321" i="1"/>
  <c r="B346" i="1"/>
  <c r="B262" i="1"/>
  <c r="B263" i="1" s="1"/>
  <c r="B234" i="1"/>
  <c r="B235" i="1" s="1"/>
  <c r="B150" i="1"/>
  <c r="B122" i="1"/>
  <c r="B308" i="1"/>
  <c r="B168" i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84" i="1"/>
  <c r="B56" i="1"/>
  <c r="B10" i="1"/>
  <c r="B366" i="1"/>
  <c r="B338" i="1"/>
  <c r="B339" i="1" s="1"/>
  <c r="B310" i="1"/>
  <c r="B86" i="1"/>
  <c r="C35" i="2"/>
  <c r="C207" i="2"/>
  <c r="C123" i="2"/>
  <c r="C53" i="2"/>
  <c r="C206" i="2"/>
  <c r="C122" i="2"/>
  <c r="C39" i="2"/>
  <c r="C205" i="2"/>
  <c r="C121" i="2"/>
  <c r="C38" i="2"/>
  <c r="C204" i="2"/>
  <c r="C120" i="2"/>
  <c r="C37" i="2"/>
  <c r="C194" i="2"/>
  <c r="C119" i="2"/>
  <c r="C36" i="2"/>
  <c r="C187" i="2"/>
  <c r="C109" i="2"/>
  <c r="C34" i="2"/>
  <c r="C186" i="2"/>
  <c r="C103" i="2"/>
  <c r="C33" i="2"/>
  <c r="C185" i="2"/>
  <c r="C102" i="2"/>
  <c r="C19" i="2"/>
  <c r="C176" i="2"/>
  <c r="C101" i="2"/>
  <c r="C18" i="2"/>
  <c r="C175" i="2"/>
  <c r="C100" i="2"/>
  <c r="C17" i="2"/>
  <c r="C174" i="2"/>
  <c r="C99" i="2"/>
  <c r="C16" i="2"/>
  <c r="C173" i="2"/>
  <c r="C90" i="2"/>
  <c r="C15" i="2"/>
  <c r="C155" i="2"/>
  <c r="C2" i="2"/>
  <c r="C239" i="2"/>
  <c r="C154" i="2"/>
  <c r="C71" i="2"/>
  <c r="C1" i="2"/>
  <c r="C72" i="2"/>
  <c r="C238" i="2"/>
  <c r="C153" i="2"/>
  <c r="C70" i="2"/>
  <c r="C237" i="2"/>
  <c r="C152" i="2"/>
  <c r="C69" i="2"/>
  <c r="C193" i="2"/>
  <c r="C89" i="2"/>
  <c r="C171" i="2"/>
  <c r="C242" i="2"/>
  <c r="C4" i="2"/>
  <c r="C156" i="2"/>
  <c r="C68" i="2"/>
  <c r="C67" i="2"/>
  <c r="C225" i="2"/>
  <c r="C224" i="2"/>
  <c r="C140" i="2"/>
  <c r="C57" i="2"/>
  <c r="C172" i="2"/>
  <c r="C88" i="2"/>
  <c r="C87" i="2"/>
  <c r="C86" i="2"/>
  <c r="C143" i="2"/>
  <c r="C142" i="2"/>
  <c r="C141" i="2"/>
  <c r="C223" i="2"/>
  <c r="C139" i="2"/>
  <c r="C56" i="2"/>
  <c r="C240" i="2"/>
  <c r="C209" i="2"/>
  <c r="C138" i="2"/>
  <c r="C55" i="2"/>
  <c r="C110" i="2"/>
  <c r="C6" i="2"/>
  <c r="C5" i="2"/>
  <c r="C170" i="2"/>
  <c r="C241" i="2"/>
  <c r="C3" i="2"/>
  <c r="C227" i="2"/>
  <c r="C226" i="2"/>
  <c r="C66" i="2"/>
  <c r="C208" i="2"/>
  <c r="C137" i="2"/>
  <c r="C54" i="2"/>
  <c r="C222" i="2"/>
  <c r="C184" i="2"/>
  <c r="C151" i="2"/>
  <c r="C118" i="2"/>
  <c r="C85" i="2"/>
  <c r="C47" i="2"/>
  <c r="C14" i="2"/>
  <c r="B396" i="1"/>
  <c r="B397" i="1" s="1"/>
  <c r="B312" i="1"/>
  <c r="B116" i="1"/>
  <c r="B88" i="1"/>
  <c r="B89" i="1" s="1"/>
  <c r="B90" i="1" s="1"/>
  <c r="B91" i="1" s="1"/>
  <c r="C221" i="2"/>
  <c r="C183" i="2"/>
  <c r="C150" i="2"/>
  <c r="C117" i="2"/>
  <c r="C84" i="2"/>
  <c r="C46" i="2"/>
  <c r="C13" i="2"/>
  <c r="C215" i="2"/>
  <c r="C182" i="2"/>
  <c r="C149" i="2"/>
  <c r="C116" i="2"/>
  <c r="C83" i="2"/>
  <c r="C45" i="2"/>
  <c r="C12" i="2"/>
  <c r="C214" i="2"/>
  <c r="C181" i="2"/>
  <c r="C148" i="2"/>
  <c r="C115" i="2"/>
  <c r="C82" i="2"/>
  <c r="C44" i="2"/>
  <c r="C11" i="2"/>
  <c r="C213" i="2"/>
  <c r="C180" i="2"/>
  <c r="C147" i="2"/>
  <c r="C114" i="2"/>
  <c r="C81" i="2"/>
  <c r="C43" i="2"/>
  <c r="C10" i="2"/>
  <c r="C212" i="2"/>
  <c r="C179" i="2"/>
  <c r="C146" i="2"/>
  <c r="C113" i="2"/>
  <c r="C75" i="2"/>
  <c r="C42" i="2"/>
  <c r="C9" i="2"/>
  <c r="C211" i="2"/>
  <c r="C178" i="2"/>
  <c r="C145" i="2"/>
  <c r="C112" i="2"/>
  <c r="C74" i="2"/>
  <c r="C41" i="2"/>
  <c r="C8" i="2"/>
  <c r="C210" i="2"/>
  <c r="C177" i="2"/>
  <c r="C144" i="2"/>
  <c r="C111" i="2"/>
  <c r="C73" i="2"/>
  <c r="C40" i="2"/>
  <c r="C7" i="2"/>
  <c r="B15" i="1"/>
  <c r="C232" i="2"/>
  <c r="C199" i="2"/>
  <c r="C166" i="2"/>
  <c r="C128" i="2"/>
  <c r="C95" i="2"/>
  <c r="C62" i="2"/>
  <c r="C29" i="2"/>
  <c r="C231" i="2"/>
  <c r="C198" i="2"/>
  <c r="C165" i="2"/>
  <c r="C127" i="2"/>
  <c r="C94" i="2"/>
  <c r="C61" i="2"/>
  <c r="C28" i="2"/>
  <c r="C235" i="2"/>
  <c r="C131" i="2"/>
  <c r="C32" i="2"/>
  <c r="C234" i="2"/>
  <c r="C201" i="2"/>
  <c r="C168" i="2"/>
  <c r="C130" i="2"/>
  <c r="C97" i="2"/>
  <c r="C64" i="2"/>
  <c r="C31" i="2"/>
  <c r="C233" i="2"/>
  <c r="C200" i="2"/>
  <c r="C167" i="2"/>
  <c r="C129" i="2"/>
  <c r="C96" i="2"/>
  <c r="C63" i="2"/>
  <c r="C30" i="2"/>
  <c r="C230" i="2"/>
  <c r="C197" i="2"/>
  <c r="C159" i="2"/>
  <c r="C126" i="2"/>
  <c r="C93" i="2"/>
  <c r="C60" i="2"/>
  <c r="C27" i="2"/>
  <c r="C229" i="2"/>
  <c r="C196" i="2"/>
  <c r="C158" i="2"/>
  <c r="C125" i="2"/>
  <c r="C92" i="2"/>
  <c r="C59" i="2"/>
  <c r="C26" i="2"/>
  <c r="C236" i="2"/>
  <c r="C203" i="2"/>
  <c r="C202" i="2"/>
  <c r="C169" i="2"/>
  <c r="C98" i="2"/>
  <c r="C65" i="2"/>
  <c r="C228" i="2"/>
  <c r="C195" i="2"/>
  <c r="C157" i="2"/>
  <c r="C124" i="2"/>
  <c r="C91" i="2"/>
  <c r="C58" i="2"/>
  <c r="C25" i="2"/>
  <c r="C220" i="2"/>
  <c r="C192" i="2"/>
  <c r="C164" i="2"/>
  <c r="C136" i="2"/>
  <c r="C108" i="2"/>
  <c r="C80" i="2"/>
  <c r="C52" i="2"/>
  <c r="C24" i="2"/>
  <c r="C219" i="2"/>
  <c r="C191" i="2"/>
  <c r="C163" i="2"/>
  <c r="C135" i="2"/>
  <c r="C107" i="2"/>
  <c r="C79" i="2"/>
  <c r="C51" i="2"/>
  <c r="C23" i="2"/>
  <c r="C218" i="2"/>
  <c r="C190" i="2"/>
  <c r="C162" i="2"/>
  <c r="C134" i="2"/>
  <c r="C106" i="2"/>
  <c r="C78" i="2"/>
  <c r="C50" i="2"/>
  <c r="C22" i="2"/>
  <c r="B329" i="1"/>
  <c r="B245" i="1"/>
  <c r="B105" i="1"/>
  <c r="B187" i="1"/>
  <c r="C217" i="2"/>
  <c r="C189" i="2"/>
  <c r="C161" i="2"/>
  <c r="C133" i="2"/>
  <c r="C105" i="2"/>
  <c r="C77" i="2"/>
  <c r="C49" i="2"/>
  <c r="C21" i="2"/>
  <c r="C216" i="2"/>
  <c r="C188" i="2"/>
  <c r="C160" i="2"/>
  <c r="C132" i="2"/>
  <c r="C104" i="2"/>
  <c r="C76" i="2"/>
  <c r="C48" i="2"/>
  <c r="C20" i="2"/>
  <c r="B333" i="1"/>
  <c r="B249" i="1"/>
  <c r="B221" i="1"/>
  <c r="B222" i="1" s="1"/>
  <c r="B223" i="1" s="1"/>
  <c r="B224" i="1" s="1"/>
  <c r="B225" i="1" s="1"/>
  <c r="B226" i="1" s="1"/>
  <c r="B165" i="1"/>
  <c r="B109" i="1"/>
  <c r="B416" i="1"/>
  <c r="B388" i="1"/>
  <c r="B389" i="1" s="1"/>
  <c r="B304" i="1"/>
  <c r="B276" i="1"/>
  <c r="B192" i="1"/>
  <c r="B193" i="1" s="1"/>
  <c r="B194" i="1" s="1"/>
  <c r="B195" i="1" s="1"/>
  <c r="B80" i="1"/>
  <c r="B326" i="1"/>
  <c r="B357" i="1"/>
  <c r="B358" i="1" s="1"/>
  <c r="B273" i="1"/>
  <c r="B189" i="1"/>
  <c r="B161" i="1"/>
  <c r="B162" i="1" s="1"/>
  <c r="B163" i="1" s="1"/>
  <c r="B77" i="1"/>
  <c r="B21" i="1"/>
  <c r="B378" i="1"/>
  <c r="B210" i="1"/>
  <c r="B211" i="1" s="1"/>
  <c r="B182" i="1"/>
  <c r="B98" i="1"/>
  <c r="B70" i="1"/>
  <c r="B42" i="1"/>
  <c r="B43" i="1" s="1"/>
  <c r="B44" i="1" s="1"/>
  <c r="B348" i="1"/>
  <c r="B349" i="1" s="1"/>
  <c r="B40" i="1"/>
  <c r="B399" i="1"/>
  <c r="B147" i="1"/>
  <c r="B148" i="1" s="1"/>
  <c r="B63" i="1"/>
  <c r="B7" i="1"/>
  <c r="B5" i="1"/>
  <c r="B363" i="1"/>
  <c r="B335" i="1"/>
  <c r="B279" i="1"/>
  <c r="B251" i="1"/>
  <c r="B418" i="1"/>
  <c r="B82" i="1"/>
  <c r="B54" i="1"/>
  <c r="B52" i="1"/>
  <c r="B247" i="1"/>
  <c r="B23" i="1"/>
  <c r="B255" i="1"/>
  <c r="B199" i="1"/>
  <c r="B143" i="1"/>
  <c r="B59" i="1"/>
  <c r="B437" i="1"/>
  <c r="B438" i="1" s="1"/>
  <c r="B184" i="1"/>
  <c r="B128" i="1"/>
  <c r="B100" i="1"/>
  <c r="B101" i="1" s="1"/>
  <c r="B72" i="1"/>
  <c r="B73" i="1" s="1"/>
  <c r="B242" i="1"/>
  <c r="B243" i="1" s="1"/>
  <c r="B408" i="1"/>
  <c r="B353" i="1"/>
  <c r="B295" i="1"/>
  <c r="B239" i="1"/>
  <c r="B240" i="1" s="1"/>
  <c r="B293" i="1"/>
  <c r="B207" i="1"/>
  <c r="B67" i="1"/>
  <c r="B341" i="1"/>
  <c r="B145" i="1"/>
  <c r="B355" i="1"/>
  <c r="B132" i="1"/>
  <c r="B133" i="1" s="1"/>
  <c r="B103" i="1"/>
  <c r="B214" i="1"/>
  <c r="B215" i="1" s="1"/>
  <c r="B12" i="1"/>
  <c r="B25" i="1"/>
  <c r="B26" i="1" s="1"/>
  <c r="B27" i="1" s="1"/>
  <c r="B28" i="1" s="1"/>
  <c r="B29" i="1" s="1"/>
  <c r="B30" i="1" s="1"/>
  <c r="B31" i="1" s="1"/>
  <c r="B298" i="1"/>
  <c r="B130" i="1"/>
  <c r="B61" i="1"/>
  <c r="B253" i="1"/>
  <c r="B135" i="1"/>
  <c r="B136" i="1" s="1"/>
  <c r="B137" i="1" s="1"/>
  <c r="B138" i="1" s="1"/>
  <c r="B139" i="1" s="1"/>
  <c r="B140" i="1" s="1"/>
  <c r="B141" i="1" s="1"/>
  <c r="B301" i="1"/>
  <c r="B302" i="1" s="1"/>
  <c r="B384" i="1"/>
  <c r="B385" i="1" s="1"/>
  <c r="B158" i="1"/>
  <c r="B159" i="1" s="1"/>
  <c r="B46" i="1"/>
  <c r="B47" i="1" s="1"/>
  <c r="B269" i="1"/>
  <c r="B270" i="1" s="1"/>
  <c r="B380" i="1"/>
  <c r="B155" i="1"/>
  <c r="B266" i="1"/>
  <c r="B429" i="1"/>
  <c r="B430" i="1" s="1"/>
  <c r="B431" i="1" s="1"/>
  <c r="B432" i="1" s="1"/>
  <c r="B433" i="1" s="1"/>
  <c r="B434" i="1" s="1"/>
  <c r="B435" i="1" s="1"/>
  <c r="B317" i="1"/>
  <c r="B37" i="1"/>
  <c r="B111" i="1"/>
  <c r="B289" i="1"/>
  <c r="B232" i="1"/>
  <c r="B35" i="1"/>
  <c r="B230" i="1"/>
  <c r="B202" i="1"/>
  <c r="B33" i="1"/>
  <c r="B425" i="1"/>
  <c r="B285" i="1"/>
  <c r="B393" i="1"/>
  <c r="B113" i="1"/>
  <c r="B114" i="1" s="1"/>
  <c r="B360" i="1"/>
  <c r="B411" i="1"/>
  <c r="B152" i="1"/>
  <c r="B153" i="1" s="1"/>
  <c r="B12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<sst xmlns="http://schemas.openxmlformats.org/spreadsheetml/2006/main" count="12398" uniqueCount="520">
  <si>
    <t>Tag Code</t>
  </si>
  <si>
    <t>Mark File Name</t>
  </si>
  <si>
    <t>Species Code</t>
  </si>
  <si>
    <t>Species Name</t>
  </si>
  <si>
    <t>Run Code</t>
  </si>
  <si>
    <t>Run Name</t>
  </si>
  <si>
    <t>Rear Type Code</t>
  </si>
  <si>
    <t>Rear Type Name</t>
  </si>
  <si>
    <t>Site Name</t>
  </si>
  <si>
    <t>Obs Time Value</t>
  </si>
  <si>
    <t>Antenna ID</t>
  </si>
  <si>
    <t>Release Site Name</t>
  </si>
  <si>
    <t>Release Date MMDDYYYY</t>
  </si>
  <si>
    <t>Mark Date MMDDYYYY</t>
  </si>
  <si>
    <t>Mark Site Name</t>
  </si>
  <si>
    <t>Mark Length mm</t>
  </si>
  <si>
    <t>Antenna Group Name</t>
  </si>
  <si>
    <t>Obs Count</t>
  </si>
  <si>
    <t>3DD.003BD46984</t>
  </si>
  <si>
    <t>DMM-2021-123-TP1.xml</t>
  </si>
  <si>
    <t>Steelhead</t>
  </si>
  <si>
    <t>Summer</t>
  </si>
  <si>
    <t>W</t>
  </si>
  <si>
    <t>Wild Fish or Natural Production</t>
  </si>
  <si>
    <t>LRL - Lower Lochsa River Array Site</t>
  </si>
  <si>
    <t>B9</t>
  </si>
  <si>
    <t>LGRRBR - LGR - Release below the PIT-Tag Diversion System Gate with subsequent Barge Transportation from the Facility</t>
  </si>
  <si>
    <t>LGR - Lower Granite Dam</t>
  </si>
  <si>
    <t>Instream Array</t>
  </si>
  <si>
    <t>LRU - Lochsa River Upper Site</t>
  </si>
  <si>
    <t>A3</t>
  </si>
  <si>
    <t>3DD.003BD471D0</t>
  </si>
  <si>
    <t>B1</t>
  </si>
  <si>
    <t>A1</t>
  </si>
  <si>
    <t>3DD.003BD473BC</t>
  </si>
  <si>
    <t>DMM-2021-124-TP1.xml</t>
  </si>
  <si>
    <t>A2</t>
  </si>
  <si>
    <t>3DD.003BD54437</t>
  </si>
  <si>
    <t>SRV-2023-122-SV2.xml</t>
  </si>
  <si>
    <t>BA</t>
  </si>
  <si>
    <t>LGRRRR - LGR - Release below the PIT-Tag Diversion System Gate with subsequent Return to the River at the Facility</t>
  </si>
  <si>
    <t>3DD.003BD68DE4</t>
  </si>
  <si>
    <t>FCM-2024-296-FT1.xml</t>
  </si>
  <si>
    <t>FISTRP - Fish Creek Trap</t>
  </si>
  <si>
    <t>3DD.003BD68E05</t>
  </si>
  <si>
    <t>A5</t>
  </si>
  <si>
    <t>3DD.003BD68E56</t>
  </si>
  <si>
    <t>FCM-2020-272-FT1.xml</t>
  </si>
  <si>
    <t>3DD.003BDB68AE</t>
  </si>
  <si>
    <t>SRV-2022-145-SV2.xml</t>
  </si>
  <si>
    <t>3DD.003BDB7BAE</t>
  </si>
  <si>
    <t>DMM-2022-125-TP2.xml</t>
  </si>
  <si>
    <t>3DD.003D493F4E</t>
  </si>
  <si>
    <t>JSW-2023-253-001.xml</t>
  </si>
  <si>
    <t>LGRLDR - LGR - Release into the Adult Fish Ladder</t>
  </si>
  <si>
    <t>3DD.003D493F70</t>
  </si>
  <si>
    <t>A4</t>
  </si>
  <si>
    <t>3DD.003D49412A</t>
  </si>
  <si>
    <t>JSW-2023-251-001.xml</t>
  </si>
  <si>
    <t>B6</t>
  </si>
  <si>
    <t>3DD.003D494163</t>
  </si>
  <si>
    <t>B7</t>
  </si>
  <si>
    <t>3DD.003D494171</t>
  </si>
  <si>
    <t>JSW-2023-252-001.xml</t>
  </si>
  <si>
    <t>A7</t>
  </si>
  <si>
    <t>B8</t>
  </si>
  <si>
    <t>3DD.003D49491B</t>
  </si>
  <si>
    <t>JSW-2023-264-001.xml</t>
  </si>
  <si>
    <t>A6</t>
  </si>
  <si>
    <t>3DD.003D49494A</t>
  </si>
  <si>
    <t>3DD.003D494A96</t>
  </si>
  <si>
    <t>JSW-2023-206-001.xml</t>
  </si>
  <si>
    <t>3DD.003D494CEC</t>
  </si>
  <si>
    <t>JSW-2023-258-001.xml</t>
  </si>
  <si>
    <t>3DD.003D494D0D</t>
  </si>
  <si>
    <t>JSW-2023-257-001.xml</t>
  </si>
  <si>
    <t>B2</t>
  </si>
  <si>
    <t>3DD.003D494D21</t>
  </si>
  <si>
    <t>B3</t>
  </si>
  <si>
    <t>3DD.003D494D34</t>
  </si>
  <si>
    <t>3DD.003D494DA9</t>
  </si>
  <si>
    <t>JSW-2022-287-001.xml</t>
  </si>
  <si>
    <t>3DD.003D494EEF</t>
  </si>
  <si>
    <t>3DD.003D494F29</t>
  </si>
  <si>
    <t>JSW-2023-256-001.xml</t>
  </si>
  <si>
    <t>3DD.003D82B3DB</t>
  </si>
  <si>
    <t>JSW-2021-282-001.xml</t>
  </si>
  <si>
    <t>3DD.003D9DEF2D</t>
  </si>
  <si>
    <t>DMM-2022-122-TP3.xml</t>
  </si>
  <si>
    <t>B4</t>
  </si>
  <si>
    <t>3DD.003D9DF608</t>
  </si>
  <si>
    <t>DMM-2022-129-TP3.xml</t>
  </si>
  <si>
    <t>3DD.003D9DFCD2</t>
  </si>
  <si>
    <t>DMM-2022-130-TP1.xml</t>
  </si>
  <si>
    <t>3DD.003DA163CF</t>
  </si>
  <si>
    <t>DMM-2022-122-TP2.xml</t>
  </si>
  <si>
    <t>3DD.003DE04102</t>
  </si>
  <si>
    <t>BDL-2024-324-W32.xml</t>
  </si>
  <si>
    <t>H</t>
  </si>
  <si>
    <t>Hatchery Reared</t>
  </si>
  <si>
    <t>A8</t>
  </si>
  <si>
    <t>NEWSOC - Newsome Creek</t>
  </si>
  <si>
    <t>CLWH - Clearwater Hatchery</t>
  </si>
  <si>
    <t>3DD.003DEA0EE0</t>
  </si>
  <si>
    <t>SRV-2022-124-SV2.xml</t>
  </si>
  <si>
    <t>3DD.003DEA1C1B</t>
  </si>
  <si>
    <t>SRV-2022-129-SV1.xml</t>
  </si>
  <si>
    <t>3DD.003DF32526</t>
  </si>
  <si>
    <t>BDL-2024-325-W23.xml</t>
  </si>
  <si>
    <t>MEAD2C - Meadow Creek, South Fork Clearwater</t>
  </si>
  <si>
    <t>3DD.003E28B9EF</t>
  </si>
  <si>
    <t>JKF-2024-239-001.xml</t>
  </si>
  <si>
    <t>Unknown</t>
  </si>
  <si>
    <t>U</t>
  </si>
  <si>
    <t>BONAFF - BON - Adult Fish Facility</t>
  </si>
  <si>
    <t>3DD.003E28DAE1</t>
  </si>
  <si>
    <t>JKF-2024-243-001.xml</t>
  </si>
  <si>
    <t>B5</t>
  </si>
  <si>
    <t>3DD.003E2B6411</t>
  </si>
  <si>
    <t>JSW-2023-281-001.xml</t>
  </si>
  <si>
    <t>3DD.003E2B6432</t>
  </si>
  <si>
    <t>3DD.003E2B644C</t>
  </si>
  <si>
    <t>3DD.003E2B654E</t>
  </si>
  <si>
    <t>JSW-2024-096-001.xml</t>
  </si>
  <si>
    <t>3DD.003E2B6560</t>
  </si>
  <si>
    <t>JSW-2024-079-001.xml</t>
  </si>
  <si>
    <t>3DD.003E2B6575</t>
  </si>
  <si>
    <t>JSW-2024-093-001.xml</t>
  </si>
  <si>
    <t>3DD.003E2B65A7</t>
  </si>
  <si>
    <t>JSW-2023-279-001.xml</t>
  </si>
  <si>
    <t>3DD.003E2B6656</t>
  </si>
  <si>
    <t>JSW-2023-262-001.xml</t>
  </si>
  <si>
    <t>3DD.003E2B679A</t>
  </si>
  <si>
    <t>JSW-2023-316-001.xml</t>
  </si>
  <si>
    <t>3DD.003E2B67C6</t>
  </si>
  <si>
    <t>JSW-2023-314-001.xml</t>
  </si>
  <si>
    <t>3DD.003E2B67DA</t>
  </si>
  <si>
    <t>JSW-2023-315-001.xml</t>
  </si>
  <si>
    <t>3DD.003E2B67F9</t>
  </si>
  <si>
    <t>JSW-2023-277-001.xml</t>
  </si>
  <si>
    <t>3DD.003E2B6819</t>
  </si>
  <si>
    <t>JSW-2023-276-001.xml</t>
  </si>
  <si>
    <t>3DD.003E2B6840</t>
  </si>
  <si>
    <t>JSW-2023-278-001.xml</t>
  </si>
  <si>
    <t>3DD.003E2B6849</t>
  </si>
  <si>
    <t>3DD.003E2B684B</t>
  </si>
  <si>
    <t>3DD.003E2B6910</t>
  </si>
  <si>
    <t>JSW-2024-124-001.xml</t>
  </si>
  <si>
    <t>3DD.003E2B6933</t>
  </si>
  <si>
    <t>JSW-2023-282-001.xml</t>
  </si>
  <si>
    <t>3DD.003E2B693F</t>
  </si>
  <si>
    <t>JSW-2023-283-001.xml</t>
  </si>
  <si>
    <t>3DD.003E2B6955</t>
  </si>
  <si>
    <t>3DD.003E2B6986</t>
  </si>
  <si>
    <t>JSW-2023-275-001.xml</t>
  </si>
  <si>
    <t>3DD.003E2B69AC</t>
  </si>
  <si>
    <t>3DD.003E2B6A02</t>
  </si>
  <si>
    <t>JSW-2023-260-001.xml</t>
  </si>
  <si>
    <t>3DD.003E2B6A3F</t>
  </si>
  <si>
    <t>3DD.003E2B6B21</t>
  </si>
  <si>
    <t>JSW-2023-299-001.xml</t>
  </si>
  <si>
    <t>3DD.003E2B6B3F</t>
  </si>
  <si>
    <t>JSW-2023-297-001.xml</t>
  </si>
  <si>
    <t>3DD.003E2B6B51</t>
  </si>
  <si>
    <t>JSW-2023-296-001.xml</t>
  </si>
  <si>
    <t>3DD.003E2B6BD5</t>
  </si>
  <si>
    <t>JSW-2023-268-001.xml</t>
  </si>
  <si>
    <t>3DD.003E2B6C2F</t>
  </si>
  <si>
    <t>JSW-2023-267-001.xml</t>
  </si>
  <si>
    <t>3DD.003E2B6D26</t>
  </si>
  <si>
    <t>JSW-2023-289-001.xml</t>
  </si>
  <si>
    <t>3DD.003E2B6D29</t>
  </si>
  <si>
    <t>3DD.003E2B6D36</t>
  </si>
  <si>
    <t>JSW-2023-288-001.xml</t>
  </si>
  <si>
    <t>3DD.003E2B6D44</t>
  </si>
  <si>
    <t>3DD.003E2B6DA5</t>
  </si>
  <si>
    <t>JSW-2023-270-001.xml</t>
  </si>
  <si>
    <t>3DD.003E2B6FBA</t>
  </si>
  <si>
    <t>JSW-2023-274-001.xml</t>
  </si>
  <si>
    <t>3DD.003E2B6FFA</t>
  </si>
  <si>
    <t>3DD.003E2B7000</t>
  </si>
  <si>
    <t>3DD.003E2B70F9</t>
  </si>
  <si>
    <t>JSW-2023-291-001.xml</t>
  </si>
  <si>
    <t>3DD.003E2B710C</t>
  </si>
  <si>
    <t>JSW-2023-293-001.xml</t>
  </si>
  <si>
    <t>3DD.003E2B7124</t>
  </si>
  <si>
    <t>3DD.003E2B7137</t>
  </si>
  <si>
    <t>JSW-2023-294-001.xml</t>
  </si>
  <si>
    <t>3DD.003E2B7157</t>
  </si>
  <si>
    <t>JSW-2023-271-001.xml</t>
  </si>
  <si>
    <t>3DD.003E2B7180</t>
  </si>
  <si>
    <t>3DD.003E2B7189</t>
  </si>
  <si>
    <t>JSW-2023-272-001.xml</t>
  </si>
  <si>
    <t>3DD.003E2B7399</t>
  </si>
  <si>
    <t>JSW-2023-284-001.xml</t>
  </si>
  <si>
    <t>3DD.003E2B73C6</t>
  </si>
  <si>
    <t>JSW-2023-287-001.xml</t>
  </si>
  <si>
    <t>3DD.003E2B73C8</t>
  </si>
  <si>
    <t>3DD.003E2B73CB</t>
  </si>
  <si>
    <t>BB</t>
  </si>
  <si>
    <t>3DD.003E2B7536</t>
  </si>
  <si>
    <t>3DD.003E2B755F</t>
  </si>
  <si>
    <t>JSW-2023-273-001.xml</t>
  </si>
  <si>
    <t>3DD.003E2B7568</t>
  </si>
  <si>
    <t>3DD.003E2B75F3</t>
  </si>
  <si>
    <t>3DD.00773ED68C</t>
  </si>
  <si>
    <t>FCM-2022-297-FT1.xml</t>
  </si>
  <si>
    <t>3DD.007750A3B2</t>
  </si>
  <si>
    <t>LRM-2022-115-LRT.xml</t>
  </si>
  <si>
    <t>LOCTRP - Lochsa River Screw Trap at Selway Rd Bridge</t>
  </si>
  <si>
    <t>3DD.007750AD3E</t>
  </si>
  <si>
    <t>FCM-2023-264-FT1.xml</t>
  </si>
  <si>
    <t>3DD.007750CE4F</t>
  </si>
  <si>
    <t>LRM-2022-123-LRT.xml</t>
  </si>
  <si>
    <t>3DD.00775147C9</t>
  </si>
  <si>
    <t>LRM-2022-124-LRT.xml</t>
  </si>
  <si>
    <t>3DD.007751E364</t>
  </si>
  <si>
    <t>FCM-2021-300-FT1.xml</t>
  </si>
  <si>
    <t>3DD.007751FCFD</t>
  </si>
  <si>
    <t>FCM-2021-296-FT1.xml</t>
  </si>
  <si>
    <t>3DD.007751FE79</t>
  </si>
  <si>
    <t>FCM-2021-298-FT1.xml</t>
  </si>
  <si>
    <t>3DD.007751FFDA</t>
  </si>
  <si>
    <t>3DD.007752203E</t>
  </si>
  <si>
    <t>3DD.0077522D2F</t>
  </si>
  <si>
    <t>LRM-2022-108-LRT.xml</t>
  </si>
  <si>
    <t>3DD.00777440BA</t>
  </si>
  <si>
    <t>FCM-2022-268-FT1.xml</t>
  </si>
  <si>
    <t>3DD.00778683DD</t>
  </si>
  <si>
    <t>LRM-2021-110-LRT.xml</t>
  </si>
  <si>
    <t>3DD.007786C841</t>
  </si>
  <si>
    <t>LRM-2024-132-LRT.xml</t>
  </si>
  <si>
    <t>3DD.007786CC0D</t>
  </si>
  <si>
    <t>LRM-2024-109-LRT.xml</t>
  </si>
  <si>
    <t>3DD.007786DC1D</t>
  </si>
  <si>
    <t>FCM-2021-236-FT1.xml</t>
  </si>
  <si>
    <t>3DD.00778803E7</t>
  </si>
  <si>
    <t>FCM-2023-222-FT1.xml</t>
  </si>
  <si>
    <t>3DD.007788CDFB</t>
  </si>
  <si>
    <t>LRM-2024-245-LRT.xml</t>
  </si>
  <si>
    <t>3DD.007788DEBB</t>
  </si>
  <si>
    <t>FCM-2024-257-FT1.xml</t>
  </si>
  <si>
    <t>3DD.007788EBAC</t>
  </si>
  <si>
    <t>FCM-2024-188-FT1.xml</t>
  </si>
  <si>
    <t>3DD.007789161C</t>
  </si>
  <si>
    <t>LRM-2024-142-LRT.xml</t>
  </si>
  <si>
    <t>3DD.007789581B</t>
  </si>
  <si>
    <t>LRM-2024-133-LRT.xml</t>
  </si>
  <si>
    <t>3DD.0077895E0F</t>
  </si>
  <si>
    <t>FCM-2021-271-FT1.xml</t>
  </si>
  <si>
    <t>3DD.0077898813</t>
  </si>
  <si>
    <t>FCM-2024-291-FT1.xml</t>
  </si>
  <si>
    <t>3DD.0077898838</t>
  </si>
  <si>
    <t>LRM-2024-302-LRT.xml</t>
  </si>
  <si>
    <t>3DD.0077899777</t>
  </si>
  <si>
    <t>3DD.007789A448</t>
  </si>
  <si>
    <t>3DD.007789C008</t>
  </si>
  <si>
    <t>LRM-2024-102-LRT.xml</t>
  </si>
  <si>
    <t>3DD.007789F00D</t>
  </si>
  <si>
    <t>3DD.0077ADBE0A</t>
  </si>
  <si>
    <t>FCM-2019-266-FT1.xml</t>
  </si>
  <si>
    <t>3DD.0077ADF708</t>
  </si>
  <si>
    <t>FCM-2021-287-FT1.xml</t>
  </si>
  <si>
    <t>3DD.0077AE26C0</t>
  </si>
  <si>
    <t>FCM-2021-286-FT1.xml</t>
  </si>
  <si>
    <t>3DD.0077AE5D14</t>
  </si>
  <si>
    <t>FCM-2020-084-FT1.xml</t>
  </si>
  <si>
    <t>3DD.0077AEBD6B</t>
  </si>
  <si>
    <t>FCM-2020-248-FT1.xml</t>
  </si>
  <si>
    <t>3DD.0077AEBF01</t>
  </si>
  <si>
    <t>LRM-2021-120-LRT.xml</t>
  </si>
  <si>
    <t>3DD.0077B3FD8F</t>
  </si>
  <si>
    <t>FCM-2023-260-FT1.xml</t>
  </si>
  <si>
    <t>3DD.0077B4116C</t>
  </si>
  <si>
    <t>FCM-2023-303-FT1.xml</t>
  </si>
  <si>
    <t>3DD.0077B41F7C</t>
  </si>
  <si>
    <t>LRM-2024-099-LRT.xml</t>
  </si>
  <si>
    <t>3DD.0077B41F85</t>
  </si>
  <si>
    <t>FCM-2023-275-FT1.xml</t>
  </si>
  <si>
    <t>3DD.0077B44F2B</t>
  </si>
  <si>
    <t>LRM-2024-098-LRT.xml</t>
  </si>
  <si>
    <t>3DD.0077B4518D</t>
  </si>
  <si>
    <t>FCM-2023-284-FT1.xml</t>
  </si>
  <si>
    <t>3DD.0077B46F64</t>
  </si>
  <si>
    <t>FCM-2023-274-FT1.xml</t>
  </si>
  <si>
    <t>3DD.0077B48445</t>
  </si>
  <si>
    <t>FCM-2023-235-FT1.xml</t>
  </si>
  <si>
    <t>3DD.0077B49EA7</t>
  </si>
  <si>
    <t>LRM-2023-264-LRT.xml</t>
  </si>
  <si>
    <t>3DD.0077B4D257</t>
  </si>
  <si>
    <t>LRM-2024-092-LRT.xml</t>
  </si>
  <si>
    <t>3DD.0077BCC44B</t>
  </si>
  <si>
    <t>DRH-2024-317-001.xml</t>
  </si>
  <si>
    <t>SNAKE2 - Snake River - Palouse River to Clearwater River (km 96-224)</t>
  </si>
  <si>
    <t>DWOR - Dworshak National Fish Hatchery</t>
  </si>
  <si>
    <t>3DD.0077BCE935</t>
  </si>
  <si>
    <t>DRH-2023-311-001.xml</t>
  </si>
  <si>
    <t>3DD.0077BCEA58</t>
  </si>
  <si>
    <t>3DD.0077BD11F1</t>
  </si>
  <si>
    <t>3DD.0077BD393D</t>
  </si>
  <si>
    <t>3DD.0077C0CFDD</t>
  </si>
  <si>
    <t>SRV-2021-124-SV3.xml</t>
  </si>
  <si>
    <t>3DD.0077C0EE0D</t>
  </si>
  <si>
    <t>DMM-2021-126-TP2.xml</t>
  </si>
  <si>
    <t>3DD.0078D4640F</t>
  </si>
  <si>
    <t>CBB-2024-003-A10.xml</t>
  </si>
  <si>
    <t>CLEARC - Clear Creek</t>
  </si>
  <si>
    <t>3DD.0078E19C5A</t>
  </si>
  <si>
    <t>JSW-2025-078-001.xml</t>
  </si>
  <si>
    <t>3DD.0078E19C8D</t>
  </si>
  <si>
    <t>JSW-2025-087-001.xml</t>
  </si>
  <si>
    <t>3DD.0078E19CA1</t>
  </si>
  <si>
    <t>JSW-2025-077-001.xml</t>
  </si>
  <si>
    <t>3DD.0078E19E53</t>
  </si>
  <si>
    <t>JSW-2024-318-001.xml</t>
  </si>
  <si>
    <t>3DD.0078E19E75</t>
  </si>
  <si>
    <t>JSW-2024-312-001.xml</t>
  </si>
  <si>
    <t>3DD.0078E19E7E</t>
  </si>
  <si>
    <t>JSW-2024-316-001.xml</t>
  </si>
  <si>
    <t>3DD.0078E19E88</t>
  </si>
  <si>
    <t>3DD.0078E19EA3</t>
  </si>
  <si>
    <t>JSW-2024-313-001.xml</t>
  </si>
  <si>
    <t>3DD.0078E19EA9</t>
  </si>
  <si>
    <t>3DD.0078E1A06C</t>
  </si>
  <si>
    <t>JSW-2024-290-001.xml</t>
  </si>
  <si>
    <t>3DD.0078E1A23E</t>
  </si>
  <si>
    <t>JSW-2024-307-001.xml</t>
  </si>
  <si>
    <t>3DD.0078E1A265</t>
  </si>
  <si>
    <t>JSW-2024-305-001.xml</t>
  </si>
  <si>
    <t>3DD.0078E1A26B</t>
  </si>
  <si>
    <t>3DD.0078E1A281</t>
  </si>
  <si>
    <t>JSW-2024-308-001.xml</t>
  </si>
  <si>
    <t>3DD.0078E1A289</t>
  </si>
  <si>
    <t>3DD.0078E1A426</t>
  </si>
  <si>
    <t>JSW-2024-298-001.xml</t>
  </si>
  <si>
    <t>3DD.0078E1A44A</t>
  </si>
  <si>
    <t>JSW-2024-292-001.xml</t>
  </si>
  <si>
    <t>3DD.0078E1A45C</t>
  </si>
  <si>
    <t>JSW-2024-293-001.xml</t>
  </si>
  <si>
    <t>3DD.0078E1A820</t>
  </si>
  <si>
    <t>JSW-2024-300-001.xml</t>
  </si>
  <si>
    <t>3DD.0078E1A822</t>
  </si>
  <si>
    <t>JSW-2024-302-001.xml</t>
  </si>
  <si>
    <t>3DD.0078E1A824</t>
  </si>
  <si>
    <t>JSW-2024-299-001.xml</t>
  </si>
  <si>
    <t>3DD.0078E1A82C</t>
  </si>
  <si>
    <t>JSW-2024-301-001.xml</t>
  </si>
  <si>
    <t>3DD.0078E1A85D</t>
  </si>
  <si>
    <t>3DD.0078E1AECE</t>
  </si>
  <si>
    <t>JSW-2024-283-001.xml</t>
  </si>
  <si>
    <t>3DD.0078E1AED6</t>
  </si>
  <si>
    <t>JSW-2024-281-001.xml</t>
  </si>
  <si>
    <t>3DD.0078E1AEDC</t>
  </si>
  <si>
    <t>3DD.0078E1AF27</t>
  </si>
  <si>
    <t>JSW-2024-274-001.xml</t>
  </si>
  <si>
    <t>3DD.0078E1AF52</t>
  </si>
  <si>
    <t>3DD.0078E1AF65</t>
  </si>
  <si>
    <t>JSW-2024-276-001.xml</t>
  </si>
  <si>
    <t>3DD.0078E1AF82</t>
  </si>
  <si>
    <t>JSW-2024-278-001.xml</t>
  </si>
  <si>
    <t>3DD.0078E1AFA9</t>
  </si>
  <si>
    <t>3DD.0078E1AFCD</t>
  </si>
  <si>
    <t>JSW-2024-279-001.xml</t>
  </si>
  <si>
    <t>3DD.0078E1AFD8</t>
  </si>
  <si>
    <t>3DD.0078E1B0C8</t>
  </si>
  <si>
    <t>JSW-2024-268-001.xml</t>
  </si>
  <si>
    <t>3DD.0078E1B0CA</t>
  </si>
  <si>
    <t>JSW-2024-269-001.xml</t>
  </si>
  <si>
    <t>3DD.0078E1B0D9</t>
  </si>
  <si>
    <t>3DD.0078E1B0E2</t>
  </si>
  <si>
    <t>JSW-2024-267-001.xml</t>
  </si>
  <si>
    <t>3DD.0078E1B0ED</t>
  </si>
  <si>
    <t>3DD.0078E1B0F3</t>
  </si>
  <si>
    <t>3DD.0078E1B0FD</t>
  </si>
  <si>
    <t>3DD.0078E1B129</t>
  </si>
  <si>
    <t>JSW-2024-272-001.xml</t>
  </si>
  <si>
    <t>3DD.0078E1B12D</t>
  </si>
  <si>
    <t>3DD.0078E1B165</t>
  </si>
  <si>
    <t>JSW-2024-273-001.xml</t>
  </si>
  <si>
    <t>3DD.0078E1B16B</t>
  </si>
  <si>
    <t>3DD.0078E1B1B9</t>
  </si>
  <si>
    <t>JSW-2024-284-001.xml</t>
  </si>
  <si>
    <t>3DD.0078E1B1C0</t>
  </si>
  <si>
    <t>3DD.0078E1B2A0</t>
  </si>
  <si>
    <t>JSW-2024-260-001.xml</t>
  </si>
  <si>
    <t>3DD.0078E1B2A2</t>
  </si>
  <si>
    <t>JSW-2024-261-001.xml</t>
  </si>
  <si>
    <t>3DD.0078E1B2A4</t>
  </si>
  <si>
    <t>3DD.0078E1B2BB</t>
  </si>
  <si>
    <t>JSW-2024-262-001.xml</t>
  </si>
  <si>
    <t>3DD.0078E1B2F5</t>
  </si>
  <si>
    <t>3DD.0078E1B2FC</t>
  </si>
  <si>
    <t>JSW-2024-264-001.xml</t>
  </si>
  <si>
    <t>3DD.0078E1B321</t>
  </si>
  <si>
    <t>3DD.0078E1B33E</t>
  </si>
  <si>
    <t>3DD.0078E1B34C</t>
  </si>
  <si>
    <t>3DD.0078E1B359</t>
  </si>
  <si>
    <t>JSW-2024-266-001.xml</t>
  </si>
  <si>
    <t>3DD.0078E1B37D</t>
  </si>
  <si>
    <t>JSW-2024-280-001.xml</t>
  </si>
  <si>
    <t>3DD.0078E1B39A</t>
  </si>
  <si>
    <t>3DD.0078E1B3A2</t>
  </si>
  <si>
    <t>3DD.0078E1B3AA</t>
  </si>
  <si>
    <t>3DD.0078E1B3B9</t>
  </si>
  <si>
    <t>3DD.0078E1B4A4</t>
  </si>
  <si>
    <t>3DD.0078E1B4A5</t>
  </si>
  <si>
    <t>3DD.0078E1B4C5</t>
  </si>
  <si>
    <t>3DD.0078E1B4CE</t>
  </si>
  <si>
    <t>3DD.0078E1B4FC</t>
  </si>
  <si>
    <t>JSW-2024-265-001.xml</t>
  </si>
  <si>
    <t>3DD.0078E1B505</t>
  </si>
  <si>
    <t>JSW-2024-263-001.xml</t>
  </si>
  <si>
    <t>3DD.0078E1B507</t>
  </si>
  <si>
    <t>3DD.0078E1B519</t>
  </si>
  <si>
    <t>3DD.0078E1B52A</t>
  </si>
  <si>
    <t>3DD.0078E1B542</t>
  </si>
  <si>
    <t>3DD.0078E1B55D</t>
  </si>
  <si>
    <t>3DD.0078E1B562</t>
  </si>
  <si>
    <t>JSW-2024-258-001.xml</t>
  </si>
  <si>
    <t>3DD.0078E1B57C</t>
  </si>
  <si>
    <t>3DD.0078E1B58B</t>
  </si>
  <si>
    <t>JSW-2024-257-001.xml</t>
  </si>
  <si>
    <t>3DD.0078E1B59E</t>
  </si>
  <si>
    <t>3DD.0078E1B5AB</t>
  </si>
  <si>
    <t>3DD.0078E1B638</t>
  </si>
  <si>
    <t>JSW-2024-247-001.xml</t>
  </si>
  <si>
    <t>3DD.0078E1B643</t>
  </si>
  <si>
    <t>JSW-2024-244-001.xml</t>
  </si>
  <si>
    <t>3DD.0078E1B658</t>
  </si>
  <si>
    <t>JSW-2024-242-001.xml</t>
  </si>
  <si>
    <t>3DD.0078E1B664</t>
  </si>
  <si>
    <t>3DD.0078E1B69C</t>
  </si>
  <si>
    <t>JSW-2024-271-001.xml</t>
  </si>
  <si>
    <t>3DD.0078E1B7D5</t>
  </si>
  <si>
    <t>JSW-2024-256-001.xml</t>
  </si>
  <si>
    <t>3DD.0078E1B7D7</t>
  </si>
  <si>
    <t>3DD.0078E1B817</t>
  </si>
  <si>
    <t>3DD.0078E1B829</t>
  </si>
  <si>
    <t>JSW-2024-270-001.xml</t>
  </si>
  <si>
    <t>3DD.0078E1B82A</t>
  </si>
  <si>
    <t>3DD.0078E1B855</t>
  </si>
  <si>
    <t>3DD.0078E1B86B</t>
  </si>
  <si>
    <t>3DD.0078E1B8BE</t>
  </si>
  <si>
    <t>JSW-2024-235-001.xml</t>
  </si>
  <si>
    <t>3DD.0078E1B909</t>
  </si>
  <si>
    <t>JSW-2024-288-001.xml</t>
  </si>
  <si>
    <t>3DD.0078E1B90A</t>
  </si>
  <si>
    <t>3DD.0078E1B930</t>
  </si>
  <si>
    <t>JSW-2024-287-001.xml</t>
  </si>
  <si>
    <t>3DD.0078E1B93E</t>
  </si>
  <si>
    <t>3DD.0078E1B968</t>
  </si>
  <si>
    <t>JSW-2024-277-001.xml</t>
  </si>
  <si>
    <t>3DD.0078E1B970</t>
  </si>
  <si>
    <t>3DD.0078E1B992</t>
  </si>
  <si>
    <t>3DD.0078E1B9A0</t>
  </si>
  <si>
    <t>3DD.0078E1BA17</t>
  </si>
  <si>
    <t>JSW-2024-254-001.xml</t>
  </si>
  <si>
    <t>3DD.0078E1BA21</t>
  </si>
  <si>
    <t>3DD.0078E1BA35</t>
  </si>
  <si>
    <t>JSW-2024-249-001.xml</t>
  </si>
  <si>
    <t>3DD.0078E42119</t>
  </si>
  <si>
    <t>JKF-2024-220-001.xml</t>
  </si>
  <si>
    <t>DATEDIF FUNCTION</t>
  </si>
  <si>
    <t>IF FUNCTION_SY</t>
  </si>
  <si>
    <t>IF FUNCTION_Detection order</t>
  </si>
  <si>
    <t>IF FUNCTION_First Detection</t>
  </si>
  <si>
    <t>,</t>
  </si>
  <si>
    <t>First Time Value</t>
  </si>
  <si>
    <t>Last Time Value</t>
  </si>
  <si>
    <t>First Antenna Group Name</t>
  </si>
  <si>
    <t>Last Antenna Group Name</t>
  </si>
  <si>
    <t>Count</t>
  </si>
  <si>
    <t>BO3 - Bonneville WA Shore Ladder/AFF</t>
  </si>
  <si>
    <t>WEIR 34</t>
  </si>
  <si>
    <t>WEIR 59</t>
  </si>
  <si>
    <t>BO4 - Bonneville WA Ladder Slots</t>
  </si>
  <si>
    <t>VERTICAL SLOT DETECTORS</t>
  </si>
  <si>
    <t>GRA - Lower Granite Dam Adult</t>
  </si>
  <si>
    <t>Ladder Entrance</t>
  </si>
  <si>
    <t>Ladder Exit</t>
  </si>
  <si>
    <t>MC2 - McNary Washington Shore Ladder</t>
  </si>
  <si>
    <t>WEIR 302</t>
  </si>
  <si>
    <t>COUNTING WINDOW</t>
  </si>
  <si>
    <t>MC1 - McNary Oregon Shore Ladder</t>
  </si>
  <si>
    <t>WEIR 279</t>
  </si>
  <si>
    <t>WEIR 58</t>
  </si>
  <si>
    <t>WEIR 56</t>
  </si>
  <si>
    <t>WEIR 730</t>
  </si>
  <si>
    <t>WEIR 731</t>
  </si>
  <si>
    <t>BO1 - Bonneville Bradford Is. Ladder</t>
  </si>
  <si>
    <t>A-BRANCH WEIR 44</t>
  </si>
  <si>
    <t>WEIR 57</t>
  </si>
  <si>
    <t>WEIR 288</t>
  </si>
  <si>
    <t>A-BRANCH WEIR 43</t>
  </si>
  <si>
    <t>WEIR 287</t>
  </si>
  <si>
    <t>WEIR 312</t>
  </si>
  <si>
    <t>WEIR 55</t>
  </si>
  <si>
    <t>BO2 - Bonneville Cascades Is. Ladder</t>
  </si>
  <si>
    <t>UMT Entrance</t>
  </si>
  <si>
    <t>B-BRANCH WEIR 43</t>
  </si>
  <si>
    <t>WEIR 52</t>
  </si>
  <si>
    <t>WEIR 733</t>
  </si>
  <si>
    <t>WEIR 305</t>
  </si>
  <si>
    <t>ISO EAST</t>
  </si>
  <si>
    <t>ISO WEST</t>
  </si>
  <si>
    <t>A-BRANCH WEIR 45</t>
  </si>
  <si>
    <t>WEIR 37</t>
  </si>
  <si>
    <t>B-BRANCH WEIR 44</t>
  </si>
  <si>
    <t>IF Function_ First detection</t>
  </si>
  <si>
    <t>VLOOKUP Function_Hydro</t>
  </si>
  <si>
    <t>XLOOKUP Function</t>
  </si>
  <si>
    <t>XLOOKUP Function_Date of detection</t>
  </si>
  <si>
    <t>Count of Unique PIT tags:</t>
  </si>
  <si>
    <t>INDEX-MATCH Function</t>
  </si>
  <si>
    <t>MATCH</t>
  </si>
  <si>
    <t>INDEX</t>
  </si>
  <si>
    <t>Multi-variable LOOKUP</t>
  </si>
  <si>
    <t>SY2025</t>
  </si>
  <si>
    <t>Unique Count</t>
  </si>
  <si>
    <t>Detected on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</si>
</sst>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10" xfId="0" applyBorder="1"/>
    <xf numFmtId="0" fontId="16" fillId="33" borderId="11" xfId="0" applyFont="1" applyFill="1" applyBorder="1"/>
    <xf numFmtId="0" fontId="16" fillId="33" borderId="12" xfId="0" applyFont="1" applyFill="1" applyBorder="1"/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19" formatCode="m/d/yyyy"/>
    </dxf>
    <dxf>
      <numFmt numFmtId="19" formatCode="m/d/yyyy"/>
    </dxf>
    <dxf>
      <numFmt numFmtId="27" formatCode="m/d/yyyy\ h:mm"/>
    </dxf>
    <dxf>
      <numFmt numFmtId="19" formatCode="m/d/yyyy"/>
    </dxf>
    <dxf>
      <numFmt numFmtId="19" formatCode="m/d/yyyy"/>
    </dxf>
    <dxf>
      <numFmt numFmtId="19" formatCode="m/d/yyyy"/>
    </dxf>
    <dxf>
      <numFmt numFmtId="27" formatCode="m/d/yyyy\ h:mm"/>
    </dxf>
    <dxf>
      <numFmt numFmtId="27" formatCode="m/d/yyyy\ h:mm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43D0632-D00E-4AF6-85BB-F76DC44047B8}" name="MainHydro" displayName="MainHydro" ref="A1:T317" totalsRowShown="0">
  <autoFilter ref="A1:T317" xr:uid="{E40DFD7E-6E7B-46E2-B837-995E68CDE839}"/>
  <tableColumns count="20">
    <tableColumn id="1" xr3:uid="{D5F457C7-FB33-4EF6-B5D4-9FB1C4CC355E}" name="Tag Code"/>
    <tableColumn id="2" xr3:uid="{C94E00E7-B8A0-4D1C-B21E-3C711184A86D}" name="IF Function_ First detection">
      <calculatedColumnFormula>IF(A2=A1,0,1)</calculatedColumnFormula>
    </tableColumn>
    <tableColumn id="3" xr3:uid="{385C91D4-2AA6-4CA5-8A63-B99B3AAEBA1E}" name="Mark File Name"/>
    <tableColumn id="4" xr3:uid="{F512077C-20FC-4284-BC83-60CCA3EACFC3}" name="Site Name"/>
    <tableColumn id="5" xr3:uid="{26F8CDFA-1823-411A-8705-BD94B9E23A47}" name="First Time Value" dataDxfId="7"/>
    <tableColumn id="6" xr3:uid="{02453614-B4D1-4A87-9397-ECC0692F119F}" name="Last Time Value" dataDxfId="6"/>
    <tableColumn id="7" xr3:uid="{44DFDD58-CC64-4AE9-AB61-F570D01C57AA}" name="First Antenna Group Name"/>
    <tableColumn id="8" xr3:uid="{3D06BD4F-F78E-4D3D-9EEC-6F16C53D3E1D}" name="Last Antenna Group Name"/>
    <tableColumn id="9" xr3:uid="{18F641BC-7EE9-4FFD-8C13-15CC89765B0F}" name="Release Date MMDDYYYY" dataDxfId="5"/>
    <tableColumn id="10" xr3:uid="{554F24B8-0D4D-441C-B681-0DF2EC3289D7}" name="Species Code"/>
    <tableColumn id="11" xr3:uid="{1476BB1F-9B70-4009-9818-2838500F3FD1}" name="Species Name"/>
    <tableColumn id="12" xr3:uid="{F744BFEF-746C-418D-BB72-4545DA76BCCD}" name="Run Code"/>
    <tableColumn id="13" xr3:uid="{334BD3F8-F054-42D4-978E-11E96CAAFC16}" name="Run Name"/>
    <tableColumn id="14" xr3:uid="{02D66C1F-F2A4-4DF8-B42A-F7DADCD5379A}" name="Rear Type Code"/>
    <tableColumn id="15" xr3:uid="{8B308849-6095-405B-87F9-D81E65B4B1E4}" name="Rear Type Name"/>
    <tableColumn id="16" xr3:uid="{DB156DE6-1890-4D29-A385-9DAF8454BBDA}" name="Release Site Name"/>
    <tableColumn id="17" xr3:uid="{816E01F7-8095-4122-8196-B66683CE9678}" name="Mark Date MMDDYYYY" dataDxfId="4"/>
    <tableColumn id="18" xr3:uid="{933F8EB3-4C16-438E-99CE-AA6274A18A4B}" name="Mark Site Name"/>
    <tableColumn id="19" xr3:uid="{55FA4445-268F-461B-9FE9-DBD9D9B6195E}" name="Mark Length mm"/>
    <tableColumn id="20" xr3:uid="{DD5925D3-91E2-4031-B209-567DC2728D5F}" name="Cou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E94DC2-9789-4C5C-A9EF-4CD7FA4260F2}" name="Hydro" displayName="Hydro" ref="A1:C210" totalsRowShown="0">
  <autoFilter ref="A1:C210" xr:uid="{C5E94DC2-9789-4C5C-A9EF-4CD7FA4260F2}"/>
  <tableColumns count="3">
    <tableColumn id="1" xr3:uid="{F991A902-5D76-4642-93EA-70A4F3BE3706}" name="Tag Code"/>
    <tableColumn id="2" xr3:uid="{59A966D3-A701-450D-BA27-6B17274AAB03}" name="Site Name"/>
    <tableColumn id="3" xr3:uid="{A975002A-2903-4E15-8A36-A7B20925B626}" name="First Time Value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ABA3C2E-A6CB-455A-A157-ACD4B570A060}" name="Table5" displayName="Table5" ref="A1:X195" totalsRowShown="0">
  <autoFilter ref="A1:X195" xr:uid="{CABA3C2E-A6CB-455A-A157-ACD4B570A060}"/>
  <tableColumns count="24">
    <tableColumn id="1" xr3:uid="{6DC03DD8-5595-4B98-B4FC-238C8D90C507}" name="IF FUNCTION_First Detection"/>
    <tableColumn id="2" xr3:uid="{CC6C8A7F-119A-47E4-B97F-E95F54F2A006}" name="IF FUNCTION_Detection order"/>
    <tableColumn id="3" xr3:uid="{15C64F21-1F8C-4462-848A-2036A28662EC}" name="IF FUNCTION_SY"/>
    <tableColumn id="4" xr3:uid="{65DF4885-5310-444A-819E-37BD2A82F0A8}" name="DATEDIF FUNCTION"/>
    <tableColumn id="5" xr3:uid="{645CE854-F98E-4A31-8E22-1BA6AF32725B}" name="XLOOKUP Function"/>
    <tableColumn id="6" xr3:uid="{A521742D-552F-49C5-B02F-E5EC7D6AFB0E}" name="XLOOKUP Function_Date of detection" dataDxfId="3"/>
    <tableColumn id="7" xr3:uid="{9A833F44-F90A-44DB-A3E7-2E8AE79F00D1}" name="Tag Code"/>
    <tableColumn id="8" xr3:uid="{B3204DBA-8909-4F35-8B8E-5FCE5DD18E59}" name="Mark File Name"/>
    <tableColumn id="9" xr3:uid="{0CE43354-9C7D-491A-A4B1-63F336283991}" name="Species Code"/>
    <tableColumn id="10" xr3:uid="{8787BEAF-F691-485D-AEB0-B3A366E0488E}" name="Species Name"/>
    <tableColumn id="11" xr3:uid="{9FF91613-F714-4B49-A5AF-EFD1D0B53E08}" name="Run Code"/>
    <tableColumn id="12" xr3:uid="{13BEB15F-E64B-4B22-8FBD-6B830724D84F}" name="Run Name"/>
    <tableColumn id="13" xr3:uid="{FDF9463A-8EB7-4553-B680-E404227EB1C9}" name="Rear Type Code"/>
    <tableColumn id="14" xr3:uid="{3CE9522B-CA29-46CB-A164-C0C855BE7E25}" name="Rear Type Name"/>
    <tableColumn id="15" xr3:uid="{E5D5C8A1-8BE4-4C73-88C3-377FF44B7D5C}" name="Site Name"/>
    <tableColumn id="16" xr3:uid="{260BB302-6D4A-4808-AD01-16462C6A2039}" name="Obs Time Value" dataDxfId="2"/>
    <tableColumn id="17" xr3:uid="{0B47DD56-C031-4C32-B988-F5A6C098D051}" name="Antenna ID"/>
    <tableColumn id="18" xr3:uid="{BA572014-9469-4D73-BFE0-05571118FF5B}" name="Release Site Name"/>
    <tableColumn id="19" xr3:uid="{4DE72BAD-C784-497A-9293-60A920AA72F6}" name="Release Date MMDDYYYY" dataDxfId="1"/>
    <tableColumn id="20" xr3:uid="{95D86594-2311-453B-98F8-286639DF3A41}" name="Mark Date MMDDYYYY" dataDxfId="0"/>
    <tableColumn id="21" xr3:uid="{0D2AC227-7274-40D3-A2F6-C3BF5676497A}" name="Mark Site Name"/>
    <tableColumn id="22" xr3:uid="{14B46EAA-ACA7-4A06-8543-4521F7D5DAE4}" name="Mark Length mm"/>
    <tableColumn id="23" xr3:uid="{73DADAD7-F266-4DDC-8BA0-CD1B364BF649}" name="Antenna Group Name"/>
    <tableColumn id="24" xr3:uid="{C70FD8E9-385C-4CC4-AD6B-C10EDE262CC3}" name="Obs Cou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B1CA-7326-48CD-BA50-767C17C8F147}">
  <dimension ref="A1:AC438"/>
  <sheetViews>
    <sheetView topLeftCell="U1" workbookViewId="0">
      <selection activeCell="S1" sqref="S1"/>
    </sheetView>
  </sheetViews>
  <sheetFormatPr defaultRowHeight="15" x14ac:dyDescent="0.25"/>
  <cols>
    <col min="1" max="1" width="27.140625" bestFit="1" customWidth="1"/>
    <col min="2" max="3" width="27.140625" customWidth="1"/>
    <col min="4" max="4" width="20" customWidth="1"/>
    <col min="5" max="5" width="35.140625" bestFit="1" customWidth="1"/>
    <col min="6" max="8" width="35.140625" customWidth="1"/>
    <col min="9" max="9" width="36.7109375" bestFit="1" customWidth="1"/>
    <col min="10" max="11" width="26.42578125" customWidth="1"/>
    <col min="12" max="12" width="22.28515625" customWidth="1"/>
    <col min="13" max="13" width="21.85546875" bestFit="1" customWidth="1"/>
    <col min="14" max="14" width="12.5703125" bestFit="1" customWidth="1"/>
    <col min="15" max="15" width="13.5703125" bestFit="1" customWidth="1"/>
    <col min="16" max="16" width="9.28515625" bestFit="1" customWidth="1"/>
    <col min="17" max="17" width="10.140625" bestFit="1" customWidth="1"/>
    <col min="18" max="18" width="14.42578125" bestFit="1" customWidth="1"/>
    <col min="19" max="19" width="29.28515625" bestFit="1" customWidth="1"/>
    <col min="20" max="20" width="31.28515625" bestFit="1" customWidth="1"/>
    <col min="21" max="21" width="15.5703125" bestFit="1" customWidth="1"/>
    <col min="22" max="22" width="10.5703125" bestFit="1" customWidth="1"/>
    <col min="23" max="23" width="108.140625" bestFit="1" customWidth="1"/>
    <col min="24" max="24" width="22.85546875" bestFit="1" customWidth="1"/>
    <col min="25" max="25" width="20.28515625" bestFit="1" customWidth="1"/>
    <col min="26" max="26" width="48.85546875" bestFit="1" customWidth="1"/>
    <col min="27" max="27" width="15.5703125" bestFit="1" customWidth="1"/>
    <col min="28" max="28" width="20.140625" bestFit="1" customWidth="1"/>
    <col min="29" max="29" width="10.140625" bestFit="1" customWidth="1"/>
  </cols>
  <sheetData>
    <row r="1" spans="1:29" x14ac:dyDescent="0.25">
      <c r="T1" s="2">
        <v>45473</v>
      </c>
      <c r="U1" s="2">
        <v>45838</v>
      </c>
    </row>
    <row r="3" spans="1:29" x14ac:dyDescent="0.25">
      <c r="A3" t="s">
        <v>465</v>
      </c>
      <c r="B3" t="s">
        <v>464</v>
      </c>
      <c r="C3" t="s">
        <v>463</v>
      </c>
      <c r="D3" t="s">
        <v>462</v>
      </c>
      <c r="E3" t="s">
        <v>509</v>
      </c>
      <c r="F3" t="s">
        <v>514</v>
      </c>
      <c r="G3" t="s">
        <v>515</v>
      </c>
      <c r="H3" t="s">
        <v>513</v>
      </c>
      <c r="I3" t="s">
        <v>510</v>
      </c>
      <c r="J3" t="s">
        <v>511</v>
      </c>
      <c r="K3" t="s">
        <v>516</v>
      </c>
      <c r="L3" t="s">
        <v>0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  <c r="W3" t="s">
        <v>11</v>
      </c>
      <c r="X3" t="s">
        <v>12</v>
      </c>
      <c r="Y3" t="s">
        <v>13</v>
      </c>
      <c r="Z3" t="s">
        <v>14</v>
      </c>
      <c r="AA3" t="s">
        <v>15</v>
      </c>
      <c r="AB3" t="s">
        <v>16</v>
      </c>
      <c r="AC3" t="s">
        <v>17</v>
      </c>
    </row>
    <row r="4" spans="1:29" x14ac:dyDescent="0.25">
      <c r="A4">
        <f>IF(L4=L3,0,1)</f>
        <v>1</v>
      </c>
      <c r="B4">
        <f>IF(A4&lt;&gt;1, B3+1,1)</f>
        <v>1</v>
      </c>
      <c r="C4" t="str">
        <f>IF(AND(U4&gt;$T$1,U4&lt;=$U$1),"SY2025", "NA")</f>
        <v>NA</v>
      </c>
      <c r="D4">
        <f>DATEDIF(Y4,U4,"Y")</f>
        <v>2</v>
      </c>
      <c r="E4" t="str">
        <f>VLOOKUP(L4,Hydro[],2,FALSE)</f>
        <v>BO3 - Bonneville WA Shore Ladder/AFF</v>
      </c>
      <c r="F4">
        <f>MATCH(L4,'VLOOKUP Function'!A:A,0)</f>
        <v>2</v>
      </c>
      <c r="G4" t="str" cm="1">
        <f t="array" ref="G4">INDEX('VLOOKUP Function'!B:B,F4)</f>
        <v>BO3 - Bonneville WA Shore Ladder/AFF</v>
      </c>
      <c r="H4" t="str">
        <f>INDEX('VLOOKUP Function'!B:B, MATCH('Interrogation Detail Lochsa'!L4,'VLOOKUP Function'!A:A,0))</f>
        <v>BO3 - Bonneville WA Shore Ladder/AFF</v>
      </c>
      <c r="I4" t="str">
        <f>_xlfn.XLOOKUP(L4,'Interrogation Summary Hydro'!A:A,'Interrogation Summary Hydro'!D:D,"No hydrosystem detection")</f>
        <v>BO3 - Bonneville WA Shore Ladder/AFF</v>
      </c>
      <c r="J4" s="2">
        <f>_xlfn.XLOOKUP(L4,'Interrogation Summary Hydro'!A:A,'Interrogation Summary Hydro'!E:E,"#NA")</f>
        <v>45199.433842592596</v>
      </c>
      <c r="K4" s="2" t="str" cm="1">
        <f t="array" ref="K4">VLOOKUP($L4&amp;U4,CHOOSE({1,2},MULTILOOKUP!$A$2:$A$436&amp;MULTILOOKUP!$B$2:$B$436,MULTILOOKUP!$C$2:$C$436),2,FALSE)</f>
        <v>B9</v>
      </c>
      <c r="L4" t="s">
        <v>18</v>
      </c>
      <c r="M4" t="s">
        <v>19</v>
      </c>
      <c r="N4">
        <v>3</v>
      </c>
      <c r="O4" t="s">
        <v>20</v>
      </c>
      <c r="P4">
        <v>2</v>
      </c>
      <c r="Q4" t="s">
        <v>21</v>
      </c>
      <c r="R4" t="s">
        <v>22</v>
      </c>
      <c r="S4" t="s">
        <v>23</v>
      </c>
      <c r="T4" t="s">
        <v>24</v>
      </c>
      <c r="U4" s="1">
        <v>45372.123159722221</v>
      </c>
      <c r="V4" t="s">
        <v>25</v>
      </c>
      <c r="W4" t="s">
        <v>26</v>
      </c>
      <c r="X4" s="2">
        <v>44320</v>
      </c>
      <c r="Y4" s="2">
        <v>44319</v>
      </c>
      <c r="Z4" t="s">
        <v>27</v>
      </c>
      <c r="AA4">
        <v>208</v>
      </c>
      <c r="AB4" t="s">
        <v>28</v>
      </c>
      <c r="AC4">
        <v>1</v>
      </c>
    </row>
    <row r="5" spans="1:29" x14ac:dyDescent="0.25">
      <c r="A5">
        <f t="shared" ref="A5:A68" si="0">IF(L5=L4,0,1)</f>
        <v>0</v>
      </c>
      <c r="B5">
        <f t="shared" ref="B5:B68" si="1">IF(A5&lt;&gt;1, B4+1,1)</f>
        <v>2</v>
      </c>
      <c r="C5" t="str">
        <f t="shared" ref="C5:C68" si="2">IF(AND(U5&gt;$T$1,U5&lt;=$U$1),"SY2025", "NA")</f>
        <v>NA</v>
      </c>
      <c r="D5">
        <f t="shared" ref="D5:D68" si="3">DATEDIF(Y5,U5,"Y")</f>
        <v>2</v>
      </c>
      <c r="E5" t="str">
        <f>VLOOKUP(L5,Hydro[],2,FALSE)</f>
        <v>BO3 - Bonneville WA Shore Ladder/AFF</v>
      </c>
      <c r="F5">
        <f>MATCH(L5,'VLOOKUP Function'!A:A,0)</f>
        <v>2</v>
      </c>
      <c r="G5" t="str" cm="1">
        <f t="array" ref="G5">INDEX('VLOOKUP Function'!B:B,F5)</f>
        <v>BO3 - Bonneville WA Shore Ladder/AFF</v>
      </c>
      <c r="H5" t="str">
        <f>INDEX('VLOOKUP Function'!B:B, MATCH('Interrogation Detail Lochsa'!L5,'VLOOKUP Function'!A:A,0))</f>
        <v>BO3 - Bonneville WA Shore Ladder/AFF</v>
      </c>
      <c r="I5" t="str">
        <f>_xlfn.XLOOKUP(L5,'Interrogation Summary Hydro'!A:A,'Interrogation Summary Hydro'!D:D,"No hydrosystem detection")</f>
        <v>BO3 - Bonneville WA Shore Ladder/AFF</v>
      </c>
      <c r="J5" s="2">
        <f>_xlfn.XLOOKUP(L5,'Interrogation Summary Hydro'!A:A,'Interrogation Summary Hydro'!E:E,"#NA")</f>
        <v>45199.433842592596</v>
      </c>
      <c r="K5" s="2" t="str" cm="1">
        <f t="array" ref="K5">VLOOKUP($L5&amp;U5,CHOOSE({1,2},MULTILOOKUP!$A$2:$A$436&amp;MULTILOOKUP!$B$2:$B$436,MULTILOOKUP!$C$2:$C$436),2,FALSE)</f>
        <v>A3</v>
      </c>
      <c r="L5" t="s">
        <v>18</v>
      </c>
      <c r="M5" t="s">
        <v>19</v>
      </c>
      <c r="N5">
        <v>3</v>
      </c>
      <c r="O5" t="s">
        <v>20</v>
      </c>
      <c r="P5">
        <v>2</v>
      </c>
      <c r="Q5" t="s">
        <v>21</v>
      </c>
      <c r="R5" t="s">
        <v>22</v>
      </c>
      <c r="S5" t="s">
        <v>23</v>
      </c>
      <c r="T5" t="s">
        <v>29</v>
      </c>
      <c r="U5" s="1">
        <v>45372.251539351855</v>
      </c>
      <c r="V5" t="s">
        <v>30</v>
      </c>
      <c r="W5" t="s">
        <v>26</v>
      </c>
      <c r="X5" s="2">
        <v>44320</v>
      </c>
      <c r="Y5" s="2">
        <v>44319</v>
      </c>
      <c r="Z5" t="s">
        <v>27</v>
      </c>
      <c r="AA5">
        <v>208</v>
      </c>
      <c r="AB5" t="s">
        <v>28</v>
      </c>
      <c r="AC5">
        <v>1</v>
      </c>
    </row>
    <row r="6" spans="1:29" x14ac:dyDescent="0.25">
      <c r="A6">
        <f t="shared" si="0"/>
        <v>1</v>
      </c>
      <c r="B6">
        <f t="shared" si="1"/>
        <v>1</v>
      </c>
      <c r="C6" t="str">
        <f t="shared" si="2"/>
        <v>NA</v>
      </c>
      <c r="D6">
        <f t="shared" si="3"/>
        <v>2</v>
      </c>
      <c r="E6" t="str">
        <f>VLOOKUP(L6,Hydro[],2,FALSE)</f>
        <v>BO3 - Bonneville WA Shore Ladder/AFF</v>
      </c>
      <c r="F6">
        <f>MATCH(L6,'VLOOKUP Function'!A:A,0)</f>
        <v>3</v>
      </c>
      <c r="G6" t="str" cm="1">
        <f t="array" ref="G6">INDEX('VLOOKUP Function'!B:B,F6)</f>
        <v>BO3 - Bonneville WA Shore Ladder/AFF</v>
      </c>
      <c r="H6" t="str">
        <f>INDEX('VLOOKUP Function'!B:B, MATCH('Interrogation Detail Lochsa'!L6,'VLOOKUP Function'!A:A,0))</f>
        <v>BO3 - Bonneville WA Shore Ladder/AFF</v>
      </c>
      <c r="I6" t="str">
        <f>_xlfn.XLOOKUP(L6,'Interrogation Summary Hydro'!A:A,'Interrogation Summary Hydro'!D:D,"No hydrosystem detection")</f>
        <v>BO3 - Bonneville WA Shore Ladder/AFF</v>
      </c>
      <c r="J6" s="2">
        <f>_xlfn.XLOOKUP(L6,'Interrogation Summary Hydro'!A:A,'Interrogation Summary Hydro'!E:E,"#NA")</f>
        <v>45147.639166666668</v>
      </c>
      <c r="K6" s="2" t="str" cm="1">
        <f t="array" ref="K6">VLOOKUP($L6&amp;U6,CHOOSE({1,2},MULTILOOKUP!$A$2:$A$436&amp;MULTILOOKUP!$B$2:$B$436,MULTILOOKUP!$C$2:$C$436),2,FALSE)</f>
        <v>B1</v>
      </c>
      <c r="L6" t="s">
        <v>31</v>
      </c>
      <c r="M6" t="s">
        <v>19</v>
      </c>
      <c r="N6">
        <v>3</v>
      </c>
      <c r="O6" t="s">
        <v>20</v>
      </c>
      <c r="P6">
        <v>2</v>
      </c>
      <c r="Q6" t="s">
        <v>21</v>
      </c>
      <c r="R6" t="s">
        <v>22</v>
      </c>
      <c r="S6" t="s">
        <v>23</v>
      </c>
      <c r="T6" t="s">
        <v>24</v>
      </c>
      <c r="U6" s="1">
        <v>45371.681215277778</v>
      </c>
      <c r="V6" t="s">
        <v>32</v>
      </c>
      <c r="W6" t="s">
        <v>26</v>
      </c>
      <c r="X6" s="2">
        <v>44320</v>
      </c>
      <c r="Y6" s="2">
        <v>44319</v>
      </c>
      <c r="Z6" t="s">
        <v>27</v>
      </c>
      <c r="AA6">
        <v>183</v>
      </c>
      <c r="AB6" t="s">
        <v>28</v>
      </c>
      <c r="AC6">
        <v>1</v>
      </c>
    </row>
    <row r="7" spans="1:29" x14ac:dyDescent="0.25">
      <c r="A7">
        <f t="shared" si="0"/>
        <v>0</v>
      </c>
      <c r="B7">
        <f t="shared" si="1"/>
        <v>2</v>
      </c>
      <c r="C7" t="str">
        <f t="shared" si="2"/>
        <v>NA</v>
      </c>
      <c r="D7">
        <f t="shared" si="3"/>
        <v>2</v>
      </c>
      <c r="E7" t="str">
        <f>VLOOKUP(L7,Hydro[],2,FALSE)</f>
        <v>BO3 - Bonneville WA Shore Ladder/AFF</v>
      </c>
      <c r="F7">
        <f>MATCH(L7,'VLOOKUP Function'!A:A,0)</f>
        <v>3</v>
      </c>
      <c r="G7" t="str" cm="1">
        <f t="array" ref="G7">INDEX('VLOOKUP Function'!B:B,F7)</f>
        <v>BO3 - Bonneville WA Shore Ladder/AFF</v>
      </c>
      <c r="H7" t="str">
        <f>INDEX('VLOOKUP Function'!B:B, MATCH('Interrogation Detail Lochsa'!L7,'VLOOKUP Function'!A:A,0))</f>
        <v>BO3 - Bonneville WA Shore Ladder/AFF</v>
      </c>
      <c r="I7" t="str">
        <f>_xlfn.XLOOKUP(L7,'Interrogation Summary Hydro'!A:A,'Interrogation Summary Hydro'!D:D,"No hydrosystem detection")</f>
        <v>BO3 - Bonneville WA Shore Ladder/AFF</v>
      </c>
      <c r="J7" s="2">
        <f>_xlfn.XLOOKUP(L7,'Interrogation Summary Hydro'!A:A,'Interrogation Summary Hydro'!E:E,"#NA")</f>
        <v>45147.639166666668</v>
      </c>
      <c r="K7" s="2" t="str" cm="1">
        <f t="array" ref="K7">VLOOKUP($L7&amp;U7,CHOOSE({1,2},MULTILOOKUP!$A$2:$A$436&amp;MULTILOOKUP!$B$2:$B$436,MULTILOOKUP!$C$2:$C$436),2,FALSE)</f>
        <v>A1</v>
      </c>
      <c r="L7" t="s">
        <v>31</v>
      </c>
      <c r="M7" t="s">
        <v>19</v>
      </c>
      <c r="N7">
        <v>3</v>
      </c>
      <c r="O7" t="s">
        <v>20</v>
      </c>
      <c r="P7">
        <v>2</v>
      </c>
      <c r="Q7" t="s">
        <v>21</v>
      </c>
      <c r="R7" t="s">
        <v>22</v>
      </c>
      <c r="S7" t="s">
        <v>23</v>
      </c>
      <c r="T7" t="s">
        <v>29</v>
      </c>
      <c r="U7" s="1">
        <v>45371.834131944444</v>
      </c>
      <c r="V7" t="s">
        <v>33</v>
      </c>
      <c r="W7" t="s">
        <v>26</v>
      </c>
      <c r="X7" s="2">
        <v>44320</v>
      </c>
      <c r="Y7" s="2">
        <v>44319</v>
      </c>
      <c r="Z7" t="s">
        <v>27</v>
      </c>
      <c r="AA7">
        <v>183</v>
      </c>
      <c r="AB7" t="s">
        <v>28</v>
      </c>
      <c r="AC7">
        <v>1</v>
      </c>
    </row>
    <row r="8" spans="1:29" x14ac:dyDescent="0.25">
      <c r="A8">
        <f t="shared" si="0"/>
        <v>1</v>
      </c>
      <c r="B8">
        <f t="shared" si="1"/>
        <v>1</v>
      </c>
      <c r="C8" t="str">
        <f t="shared" si="2"/>
        <v>NA</v>
      </c>
      <c r="D8">
        <f t="shared" si="3"/>
        <v>2</v>
      </c>
      <c r="E8" t="str">
        <f>VLOOKUP(L8,Hydro[],2,FALSE)</f>
        <v>BO3 - Bonneville WA Shore Ladder/AFF</v>
      </c>
      <c r="F8">
        <f>MATCH(L8,'VLOOKUP Function'!A:A,0)</f>
        <v>4</v>
      </c>
      <c r="G8" t="str" cm="1">
        <f t="array" ref="G8">INDEX('VLOOKUP Function'!B:B,F8)</f>
        <v>BO3 - Bonneville WA Shore Ladder/AFF</v>
      </c>
      <c r="H8" t="str">
        <f>INDEX('VLOOKUP Function'!B:B, MATCH('Interrogation Detail Lochsa'!L8,'VLOOKUP Function'!A:A,0))</f>
        <v>BO3 - Bonneville WA Shore Ladder/AFF</v>
      </c>
      <c r="I8" t="str">
        <f>_xlfn.XLOOKUP(L8,'Interrogation Summary Hydro'!A:A,'Interrogation Summary Hydro'!D:D,"No hydrosystem detection")</f>
        <v>BO3 - Bonneville WA Shore Ladder/AFF</v>
      </c>
      <c r="J8" s="2">
        <f>_xlfn.XLOOKUP(L8,'Interrogation Summary Hydro'!A:A,'Interrogation Summary Hydro'!E:E,"#NA")</f>
        <v>45153.544293981482</v>
      </c>
      <c r="K8" s="2" t="str" cm="1">
        <f t="array" ref="K8">VLOOKUP($L8&amp;U8,CHOOSE({1,2},MULTILOOKUP!$A$2:$A$436&amp;MULTILOOKUP!$B$2:$B$436,MULTILOOKUP!$C$2:$C$436),2,FALSE)</f>
        <v>A2</v>
      </c>
      <c r="L8" t="s">
        <v>34</v>
      </c>
      <c r="M8" t="s">
        <v>35</v>
      </c>
      <c r="N8">
        <v>3</v>
      </c>
      <c r="O8" t="s">
        <v>20</v>
      </c>
      <c r="P8">
        <v>2</v>
      </c>
      <c r="Q8" t="s">
        <v>21</v>
      </c>
      <c r="R8" t="s">
        <v>22</v>
      </c>
      <c r="S8" t="s">
        <v>23</v>
      </c>
      <c r="T8" t="s">
        <v>29</v>
      </c>
      <c r="U8" s="1">
        <v>45408.6640625</v>
      </c>
      <c r="V8" t="s">
        <v>36</v>
      </c>
      <c r="W8" t="s">
        <v>26</v>
      </c>
      <c r="X8" s="2">
        <v>44321</v>
      </c>
      <c r="Y8" s="2">
        <v>44320</v>
      </c>
      <c r="Z8" t="s">
        <v>27</v>
      </c>
      <c r="AA8">
        <v>169</v>
      </c>
      <c r="AB8" t="s">
        <v>28</v>
      </c>
      <c r="AC8">
        <v>1</v>
      </c>
    </row>
    <row r="9" spans="1:29" x14ac:dyDescent="0.25">
      <c r="A9">
        <f t="shared" si="0"/>
        <v>1</v>
      </c>
      <c r="B9">
        <f t="shared" si="1"/>
        <v>1</v>
      </c>
      <c r="C9" t="str">
        <f t="shared" si="2"/>
        <v>SY2025</v>
      </c>
      <c r="D9">
        <f t="shared" si="3"/>
        <v>1</v>
      </c>
      <c r="E9" t="str">
        <f>VLOOKUP(L9,Hydro[],2,FALSE)</f>
        <v>BO3 - Bonneville WA Shore Ladder/AFF</v>
      </c>
      <c r="F9">
        <f>MATCH(L9,'VLOOKUP Function'!A:A,0)</f>
        <v>5</v>
      </c>
      <c r="G9" t="str" cm="1">
        <f t="array" ref="G9">INDEX('VLOOKUP Function'!B:B,F9)</f>
        <v>BO3 - Bonneville WA Shore Ladder/AFF</v>
      </c>
      <c r="H9" t="str">
        <f>INDEX('VLOOKUP Function'!B:B, MATCH('Interrogation Detail Lochsa'!L9,'VLOOKUP Function'!A:A,0))</f>
        <v>BO3 - Bonneville WA Shore Ladder/AFF</v>
      </c>
      <c r="I9" t="str">
        <f>_xlfn.XLOOKUP(L9,'Interrogation Summary Hydro'!A:A,'Interrogation Summary Hydro'!D:D,"No hydrosystem detection")</f>
        <v>BO3 - Bonneville WA Shore Ladder/AFF</v>
      </c>
      <c r="J9" s="2">
        <f>_xlfn.XLOOKUP(L9,'Interrogation Summary Hydro'!A:A,'Interrogation Summary Hydro'!E:E,"#NA")</f>
        <v>45550.568229166667</v>
      </c>
      <c r="K9" s="2" t="str" cm="1">
        <f t="array" ref="K9">VLOOKUP($L9&amp;U9,CHOOSE({1,2},MULTILOOKUP!$A$2:$A$436&amp;MULTILOOKUP!$B$2:$B$436,MULTILOOKUP!$C$2:$C$436),2,FALSE)</f>
        <v>BA</v>
      </c>
      <c r="L9" t="s">
        <v>37</v>
      </c>
      <c r="M9" t="s">
        <v>38</v>
      </c>
      <c r="N9">
        <v>3</v>
      </c>
      <c r="O9" t="s">
        <v>20</v>
      </c>
      <c r="P9">
        <v>2</v>
      </c>
      <c r="Q9" t="s">
        <v>21</v>
      </c>
      <c r="R9" t="s">
        <v>22</v>
      </c>
      <c r="S9" t="s">
        <v>23</v>
      </c>
      <c r="T9" t="s">
        <v>24</v>
      </c>
      <c r="U9" s="1">
        <v>45758.311192129629</v>
      </c>
      <c r="V9" t="s">
        <v>39</v>
      </c>
      <c r="W9" t="s">
        <v>40</v>
      </c>
      <c r="X9" s="2">
        <v>45049</v>
      </c>
      <c r="Y9" s="2">
        <v>45048</v>
      </c>
      <c r="Z9" t="s">
        <v>27</v>
      </c>
      <c r="AA9">
        <v>185</v>
      </c>
      <c r="AB9" t="s">
        <v>28</v>
      </c>
      <c r="AC9">
        <v>1</v>
      </c>
    </row>
    <row r="10" spans="1:29" x14ac:dyDescent="0.25">
      <c r="A10">
        <f t="shared" si="0"/>
        <v>0</v>
      </c>
      <c r="B10">
        <f t="shared" si="1"/>
        <v>2</v>
      </c>
      <c r="C10" t="str">
        <f t="shared" si="2"/>
        <v>SY2025</v>
      </c>
      <c r="D10">
        <f t="shared" si="3"/>
        <v>1</v>
      </c>
      <c r="E10" t="str">
        <f>VLOOKUP(L10,Hydro[],2,FALSE)</f>
        <v>BO3 - Bonneville WA Shore Ladder/AFF</v>
      </c>
      <c r="F10">
        <f>MATCH(L10,'VLOOKUP Function'!A:A,0)</f>
        <v>5</v>
      </c>
      <c r="G10" t="str" cm="1">
        <f t="array" ref="G10">INDEX('VLOOKUP Function'!B:B,F10)</f>
        <v>BO3 - Bonneville WA Shore Ladder/AFF</v>
      </c>
      <c r="H10" t="str">
        <f>INDEX('VLOOKUP Function'!B:B, MATCH('Interrogation Detail Lochsa'!L10,'VLOOKUP Function'!A:A,0))</f>
        <v>BO3 - Bonneville WA Shore Ladder/AFF</v>
      </c>
      <c r="I10" t="str">
        <f>_xlfn.XLOOKUP(L10,'Interrogation Summary Hydro'!A:A,'Interrogation Summary Hydro'!D:D,"No hydrosystem detection")</f>
        <v>BO3 - Bonneville WA Shore Ladder/AFF</v>
      </c>
      <c r="J10" s="2">
        <f>_xlfn.XLOOKUP(L10,'Interrogation Summary Hydro'!A:A,'Interrogation Summary Hydro'!E:E,"#NA")</f>
        <v>45550.568229166667</v>
      </c>
      <c r="K10" s="2" t="str" cm="1">
        <f t="array" ref="K10">VLOOKUP($L10&amp;U10,CHOOSE({1,2},MULTILOOKUP!$A$2:$A$436&amp;MULTILOOKUP!$B$2:$B$436,MULTILOOKUP!$C$2:$C$436),2,FALSE)</f>
        <v>A3</v>
      </c>
      <c r="L10" t="s">
        <v>37</v>
      </c>
      <c r="M10" t="s">
        <v>38</v>
      </c>
      <c r="N10">
        <v>3</v>
      </c>
      <c r="O10" t="s">
        <v>20</v>
      </c>
      <c r="P10">
        <v>2</v>
      </c>
      <c r="Q10" t="s">
        <v>21</v>
      </c>
      <c r="R10" t="s">
        <v>22</v>
      </c>
      <c r="S10" t="s">
        <v>23</v>
      </c>
      <c r="T10" t="s">
        <v>29</v>
      </c>
      <c r="U10" s="1">
        <v>45758.560046296298</v>
      </c>
      <c r="V10" t="s">
        <v>30</v>
      </c>
      <c r="W10" t="s">
        <v>40</v>
      </c>
      <c r="X10" s="2">
        <v>45049</v>
      </c>
      <c r="Y10" s="2">
        <v>45048</v>
      </c>
      <c r="Z10" t="s">
        <v>27</v>
      </c>
      <c r="AA10">
        <v>185</v>
      </c>
      <c r="AB10" t="s">
        <v>28</v>
      </c>
      <c r="AC10">
        <v>1</v>
      </c>
    </row>
    <row r="11" spans="1:29" x14ac:dyDescent="0.25">
      <c r="A11">
        <f t="shared" si="0"/>
        <v>1</v>
      </c>
      <c r="B11">
        <f t="shared" si="1"/>
        <v>1</v>
      </c>
      <c r="C11" t="str">
        <f t="shared" si="2"/>
        <v>SY2025</v>
      </c>
      <c r="D11">
        <f t="shared" si="3"/>
        <v>0</v>
      </c>
      <c r="E11" t="e">
        <f>VLOOKUP(L11,Hydro[],2,FALSE)</f>
        <v>#N/A</v>
      </c>
      <c r="F11" t="e">
        <f>MATCH(L11,'VLOOKUP Function'!A:A,0)</f>
        <v>#N/A</v>
      </c>
      <c r="G11" t="e" cm="1">
        <f t="array" ref="G11">INDEX('VLOOKUP Function'!B:B,F11)</f>
        <v>#N/A</v>
      </c>
      <c r="H11" t="e">
        <f>INDEX('VLOOKUP Function'!B:B, MATCH('Interrogation Detail Lochsa'!L11,'VLOOKUP Function'!A:A,0))</f>
        <v>#N/A</v>
      </c>
      <c r="I11" t="str">
        <f>_xlfn.XLOOKUP(L11,'Interrogation Summary Hydro'!A:A,'Interrogation Summary Hydro'!D:D,"No hydrosystem detection")</f>
        <v>No hydrosystem detection</v>
      </c>
      <c r="J11" s="2" t="str">
        <f>_xlfn.XLOOKUP(L11,'Interrogation Summary Hydro'!A:A,'Interrogation Summary Hydro'!E:E,"#NA")</f>
        <v>#NA</v>
      </c>
      <c r="K11" s="2" t="str" cm="1">
        <f t="array" ref="K11">VLOOKUP($L11&amp;U11,CHOOSE({1,2},MULTILOOKUP!$A$2:$A$436&amp;MULTILOOKUP!$B$2:$B$436,MULTILOOKUP!$C$2:$C$436),2,FALSE)</f>
        <v>A3</v>
      </c>
      <c r="L11" t="s">
        <v>41</v>
      </c>
      <c r="M11" t="s">
        <v>42</v>
      </c>
      <c r="N11">
        <v>3</v>
      </c>
      <c r="O11" t="s">
        <v>20</v>
      </c>
      <c r="P11">
        <v>2</v>
      </c>
      <c r="Q11" t="s">
        <v>21</v>
      </c>
      <c r="R11" t="s">
        <v>22</v>
      </c>
      <c r="S11" t="s">
        <v>23</v>
      </c>
      <c r="T11" t="s">
        <v>29</v>
      </c>
      <c r="U11" s="1">
        <v>45620.74145833333</v>
      </c>
      <c r="V11" t="s">
        <v>30</v>
      </c>
      <c r="W11" t="s">
        <v>43</v>
      </c>
      <c r="X11" s="2">
        <v>45587</v>
      </c>
      <c r="Y11" s="2">
        <v>45587</v>
      </c>
      <c r="Z11" t="s">
        <v>43</v>
      </c>
      <c r="AA11">
        <v>150</v>
      </c>
      <c r="AB11" t="s">
        <v>28</v>
      </c>
      <c r="AC11">
        <v>1</v>
      </c>
    </row>
    <row r="12" spans="1:29" x14ac:dyDescent="0.25">
      <c r="A12">
        <f t="shared" si="0"/>
        <v>0</v>
      </c>
      <c r="B12">
        <f t="shared" si="1"/>
        <v>2</v>
      </c>
      <c r="C12" t="str">
        <f t="shared" si="2"/>
        <v>SY2025</v>
      </c>
      <c r="D12">
        <f t="shared" si="3"/>
        <v>0</v>
      </c>
      <c r="E12" t="e">
        <f>VLOOKUP(L12,Hydro[],2,FALSE)</f>
        <v>#N/A</v>
      </c>
      <c r="F12" t="e">
        <f>MATCH(L12,'VLOOKUP Function'!A:A,0)</f>
        <v>#N/A</v>
      </c>
      <c r="G12" t="e" cm="1">
        <f t="array" ref="G12">INDEX('VLOOKUP Function'!B:B,F12)</f>
        <v>#N/A</v>
      </c>
      <c r="H12" t="e">
        <f>INDEX('VLOOKUP Function'!B:B, MATCH('Interrogation Detail Lochsa'!L12,'VLOOKUP Function'!A:A,0))</f>
        <v>#N/A</v>
      </c>
      <c r="I12" t="str">
        <f>_xlfn.XLOOKUP(L12,'Interrogation Summary Hydro'!A:A,'Interrogation Summary Hydro'!D:D,"No hydrosystem detection")</f>
        <v>No hydrosystem detection</v>
      </c>
      <c r="J12" s="2" t="str">
        <f>_xlfn.XLOOKUP(L12,'Interrogation Summary Hydro'!A:A,'Interrogation Summary Hydro'!E:E,"#NA")</f>
        <v>#NA</v>
      </c>
      <c r="K12" s="2" t="str" cm="1">
        <f t="array" ref="K12">VLOOKUP($L12&amp;U12,CHOOSE({1,2},MULTILOOKUP!$A$2:$A$436&amp;MULTILOOKUP!$B$2:$B$436,MULTILOOKUP!$C$2:$C$436),2,FALSE)</f>
        <v>A2</v>
      </c>
      <c r="L12" t="s">
        <v>41</v>
      </c>
      <c r="M12" t="s">
        <v>42</v>
      </c>
      <c r="N12">
        <v>3</v>
      </c>
      <c r="O12" t="s">
        <v>20</v>
      </c>
      <c r="P12">
        <v>2</v>
      </c>
      <c r="Q12" t="s">
        <v>21</v>
      </c>
      <c r="R12" t="s">
        <v>22</v>
      </c>
      <c r="S12" t="s">
        <v>23</v>
      </c>
      <c r="T12" t="s">
        <v>29</v>
      </c>
      <c r="U12" s="1">
        <v>45620.741493055553</v>
      </c>
      <c r="V12" t="s">
        <v>36</v>
      </c>
      <c r="W12" t="s">
        <v>43</v>
      </c>
      <c r="X12" s="2">
        <v>45587</v>
      </c>
      <c r="Y12" s="2">
        <v>45587</v>
      </c>
      <c r="Z12" t="s">
        <v>43</v>
      </c>
      <c r="AA12">
        <v>150</v>
      </c>
      <c r="AB12" t="s">
        <v>28</v>
      </c>
      <c r="AC12">
        <v>1</v>
      </c>
    </row>
    <row r="13" spans="1:29" x14ac:dyDescent="0.25">
      <c r="A13">
        <f t="shared" si="0"/>
        <v>1</v>
      </c>
      <c r="B13">
        <f t="shared" si="1"/>
        <v>1</v>
      </c>
      <c r="C13" t="str">
        <f t="shared" si="2"/>
        <v>SY2025</v>
      </c>
      <c r="D13">
        <f t="shared" si="3"/>
        <v>0</v>
      </c>
      <c r="E13" t="e">
        <f>VLOOKUP(L13,Hydro[],2,FALSE)</f>
        <v>#N/A</v>
      </c>
      <c r="F13" t="e">
        <f>MATCH(L13,'VLOOKUP Function'!A:A,0)</f>
        <v>#N/A</v>
      </c>
      <c r="G13" t="e" cm="1">
        <f t="array" ref="G13">INDEX('VLOOKUP Function'!B:B,F13)</f>
        <v>#N/A</v>
      </c>
      <c r="H13" t="e">
        <f>INDEX('VLOOKUP Function'!B:B, MATCH('Interrogation Detail Lochsa'!L13,'VLOOKUP Function'!A:A,0))</f>
        <v>#N/A</v>
      </c>
      <c r="I13" t="str">
        <f>_xlfn.XLOOKUP(L13,'Interrogation Summary Hydro'!A:A,'Interrogation Summary Hydro'!D:D,"No hydrosystem detection")</f>
        <v>No hydrosystem detection</v>
      </c>
      <c r="J13" s="2" t="str">
        <f>_xlfn.XLOOKUP(L13,'Interrogation Summary Hydro'!A:A,'Interrogation Summary Hydro'!E:E,"#NA")</f>
        <v>#NA</v>
      </c>
      <c r="K13" s="2" t="str" cm="1">
        <f t="array" ref="K13">VLOOKUP($L13&amp;U13,CHOOSE({1,2},MULTILOOKUP!$A$2:$A$436&amp;MULTILOOKUP!$B$2:$B$436,MULTILOOKUP!$C$2:$C$436),2,FALSE)</f>
        <v>A5</v>
      </c>
      <c r="L13" t="s">
        <v>44</v>
      </c>
      <c r="M13" t="s">
        <v>42</v>
      </c>
      <c r="N13">
        <v>3</v>
      </c>
      <c r="O13" t="s">
        <v>20</v>
      </c>
      <c r="P13">
        <v>2</v>
      </c>
      <c r="Q13" t="s">
        <v>21</v>
      </c>
      <c r="R13" t="s">
        <v>22</v>
      </c>
      <c r="S13" t="s">
        <v>23</v>
      </c>
      <c r="T13" t="s">
        <v>29</v>
      </c>
      <c r="U13" s="1">
        <v>45741.024421296293</v>
      </c>
      <c r="V13" t="s">
        <v>45</v>
      </c>
      <c r="W13" t="s">
        <v>43</v>
      </c>
      <c r="X13" s="2">
        <v>45587</v>
      </c>
      <c r="Y13" s="2">
        <v>45587</v>
      </c>
      <c r="Z13" t="s">
        <v>43</v>
      </c>
      <c r="AA13">
        <v>167</v>
      </c>
      <c r="AB13" t="s">
        <v>28</v>
      </c>
      <c r="AC13">
        <v>1</v>
      </c>
    </row>
    <row r="14" spans="1:29" x14ac:dyDescent="0.25">
      <c r="A14">
        <f t="shared" si="0"/>
        <v>1</v>
      </c>
      <c r="B14">
        <f t="shared" si="1"/>
        <v>1</v>
      </c>
      <c r="C14" t="str">
        <f t="shared" si="2"/>
        <v>NA</v>
      </c>
      <c r="D14">
        <f t="shared" si="3"/>
        <v>3</v>
      </c>
      <c r="E14" t="str">
        <f>VLOOKUP(L14,Hydro[],2,FALSE)</f>
        <v>BO3 - Bonneville WA Shore Ladder/AFF</v>
      </c>
      <c r="F14">
        <f>MATCH(L14,'VLOOKUP Function'!A:A,0)</f>
        <v>6</v>
      </c>
      <c r="G14" t="str" cm="1">
        <f t="array" ref="G14">INDEX('VLOOKUP Function'!B:B,F14)</f>
        <v>BO3 - Bonneville WA Shore Ladder/AFF</v>
      </c>
      <c r="H14" t="str">
        <f>INDEX('VLOOKUP Function'!B:B, MATCH('Interrogation Detail Lochsa'!L14,'VLOOKUP Function'!A:A,0))</f>
        <v>BO3 - Bonneville WA Shore Ladder/AFF</v>
      </c>
      <c r="I14" t="str">
        <f>_xlfn.XLOOKUP(L14,'Interrogation Summary Hydro'!A:A,'Interrogation Summary Hydro'!D:D,"No hydrosystem detection")</f>
        <v>BO3 - Bonneville WA Shore Ladder/AFF</v>
      </c>
      <c r="J14" s="2">
        <f>_xlfn.XLOOKUP(L14,'Interrogation Summary Hydro'!A:A,'Interrogation Summary Hydro'!E:E,"#NA")</f>
        <v>45175.711273148147</v>
      </c>
      <c r="K14" s="2" t="str" cm="1">
        <f t="array" ref="K14">VLOOKUP($L14&amp;U14,CHOOSE({1,2},MULTILOOKUP!$A$2:$A$436&amp;MULTILOOKUP!$B$2:$B$436,MULTILOOKUP!$C$2:$C$436),2,FALSE)</f>
        <v>BA</v>
      </c>
      <c r="L14" t="s">
        <v>46</v>
      </c>
      <c r="M14" t="s">
        <v>47</v>
      </c>
      <c r="N14">
        <v>3</v>
      </c>
      <c r="O14" t="s">
        <v>20</v>
      </c>
      <c r="P14">
        <v>2</v>
      </c>
      <c r="Q14" t="s">
        <v>21</v>
      </c>
      <c r="R14" t="s">
        <v>22</v>
      </c>
      <c r="S14" t="s">
        <v>23</v>
      </c>
      <c r="T14" t="s">
        <v>24</v>
      </c>
      <c r="U14" s="1">
        <v>45409.385567129626</v>
      </c>
      <c r="V14" t="s">
        <v>39</v>
      </c>
      <c r="W14" t="s">
        <v>43</v>
      </c>
      <c r="X14" s="2">
        <v>44102</v>
      </c>
      <c r="Y14" s="2">
        <v>44102</v>
      </c>
      <c r="Z14" t="s">
        <v>43</v>
      </c>
      <c r="AA14">
        <v>128</v>
      </c>
      <c r="AB14" t="s">
        <v>28</v>
      </c>
      <c r="AC14">
        <v>1</v>
      </c>
    </row>
    <row r="15" spans="1:29" x14ac:dyDescent="0.25">
      <c r="A15">
        <f t="shared" si="0"/>
        <v>0</v>
      </c>
      <c r="B15">
        <f t="shared" si="1"/>
        <v>2</v>
      </c>
      <c r="C15" t="str">
        <f t="shared" si="2"/>
        <v>NA</v>
      </c>
      <c r="D15">
        <f t="shared" si="3"/>
        <v>3</v>
      </c>
      <c r="E15" t="str">
        <f>VLOOKUP(L15,Hydro[],2,FALSE)</f>
        <v>BO3 - Bonneville WA Shore Ladder/AFF</v>
      </c>
      <c r="F15">
        <f>MATCH(L15,'VLOOKUP Function'!A:A,0)</f>
        <v>6</v>
      </c>
      <c r="G15" t="str" cm="1">
        <f t="array" ref="G15">INDEX('VLOOKUP Function'!B:B,F15)</f>
        <v>BO3 - Bonneville WA Shore Ladder/AFF</v>
      </c>
      <c r="H15" t="str">
        <f>INDEX('VLOOKUP Function'!B:B, MATCH('Interrogation Detail Lochsa'!L15,'VLOOKUP Function'!A:A,0))</f>
        <v>BO3 - Bonneville WA Shore Ladder/AFF</v>
      </c>
      <c r="I15" t="str">
        <f>_xlfn.XLOOKUP(L15,'Interrogation Summary Hydro'!A:A,'Interrogation Summary Hydro'!D:D,"No hydrosystem detection")</f>
        <v>BO3 - Bonneville WA Shore Ladder/AFF</v>
      </c>
      <c r="J15" s="2">
        <f>_xlfn.XLOOKUP(L15,'Interrogation Summary Hydro'!A:A,'Interrogation Summary Hydro'!E:E,"#NA")</f>
        <v>45175.711273148147</v>
      </c>
      <c r="K15" s="2" t="str" cm="1">
        <f t="array" ref="K15">VLOOKUP($L15&amp;U15,CHOOSE({1,2},MULTILOOKUP!$A$2:$A$436&amp;MULTILOOKUP!$B$2:$B$436,MULTILOOKUP!$C$2:$C$436),2,FALSE)</f>
        <v>A2</v>
      </c>
      <c r="L15" t="s">
        <v>46</v>
      </c>
      <c r="M15" t="s">
        <v>47</v>
      </c>
      <c r="N15">
        <v>3</v>
      </c>
      <c r="O15" t="s">
        <v>20</v>
      </c>
      <c r="P15">
        <v>2</v>
      </c>
      <c r="Q15" t="s">
        <v>21</v>
      </c>
      <c r="R15" t="s">
        <v>22</v>
      </c>
      <c r="S15" t="s">
        <v>23</v>
      </c>
      <c r="T15" t="s">
        <v>29</v>
      </c>
      <c r="U15" s="1">
        <v>45409.587141203701</v>
      </c>
      <c r="V15" t="s">
        <v>36</v>
      </c>
      <c r="W15" t="s">
        <v>43</v>
      </c>
      <c r="X15" s="2">
        <v>44102</v>
      </c>
      <c r="Y15" s="2">
        <v>44102</v>
      </c>
      <c r="Z15" t="s">
        <v>43</v>
      </c>
      <c r="AA15">
        <v>128</v>
      </c>
      <c r="AB15" t="s">
        <v>28</v>
      </c>
      <c r="AC15">
        <v>1</v>
      </c>
    </row>
    <row r="16" spans="1:29" x14ac:dyDescent="0.25">
      <c r="A16">
        <f t="shared" si="0"/>
        <v>1</v>
      </c>
      <c r="B16">
        <f t="shared" si="1"/>
        <v>1</v>
      </c>
      <c r="C16" t="str">
        <f t="shared" si="2"/>
        <v>SY2025</v>
      </c>
      <c r="D16">
        <f t="shared" si="3"/>
        <v>2</v>
      </c>
      <c r="E16" t="str">
        <f>VLOOKUP(L16,Hydro[],2,FALSE)</f>
        <v>BO3 - Bonneville WA Shore Ladder/AFF</v>
      </c>
      <c r="F16">
        <f>MATCH(L16,'VLOOKUP Function'!A:A,0)</f>
        <v>7</v>
      </c>
      <c r="G16" t="str" cm="1">
        <f t="array" ref="G16">INDEX('VLOOKUP Function'!B:B,F16)</f>
        <v>BO3 - Bonneville WA Shore Ladder/AFF</v>
      </c>
      <c r="H16" t="str">
        <f>INDEX('VLOOKUP Function'!B:B, MATCH('Interrogation Detail Lochsa'!L16,'VLOOKUP Function'!A:A,0))</f>
        <v>BO3 - Bonneville WA Shore Ladder/AFF</v>
      </c>
      <c r="I16" t="str">
        <f>_xlfn.XLOOKUP(L16,'Interrogation Summary Hydro'!A:A,'Interrogation Summary Hydro'!D:D,"No hydrosystem detection")</f>
        <v>BO3 - Bonneville WA Shore Ladder/AFF</v>
      </c>
      <c r="J16" s="2">
        <f>_xlfn.XLOOKUP(L16,'Interrogation Summary Hydro'!A:A,'Interrogation Summary Hydro'!E:E,"#NA")</f>
        <v>45549.313761574071</v>
      </c>
      <c r="K16" s="2" t="str" cm="1">
        <f t="array" ref="K16">VLOOKUP($L16&amp;U16,CHOOSE({1,2},MULTILOOKUP!$A$2:$A$436&amp;MULTILOOKUP!$B$2:$B$436,MULTILOOKUP!$C$2:$C$436),2,FALSE)</f>
        <v>A5</v>
      </c>
      <c r="L16" t="s">
        <v>48</v>
      </c>
      <c r="M16" t="s">
        <v>49</v>
      </c>
      <c r="N16">
        <v>3</v>
      </c>
      <c r="O16" t="s">
        <v>20</v>
      </c>
      <c r="P16">
        <v>2</v>
      </c>
      <c r="Q16" t="s">
        <v>21</v>
      </c>
      <c r="R16" t="s">
        <v>22</v>
      </c>
      <c r="S16" t="s">
        <v>23</v>
      </c>
      <c r="T16" t="s">
        <v>29</v>
      </c>
      <c r="U16" s="1">
        <v>45737.054976851854</v>
      </c>
      <c r="V16" t="s">
        <v>45</v>
      </c>
      <c r="W16" t="s">
        <v>40</v>
      </c>
      <c r="X16" s="2">
        <v>44707</v>
      </c>
      <c r="Y16" s="2">
        <v>44706</v>
      </c>
      <c r="Z16" t="s">
        <v>27</v>
      </c>
      <c r="AA16">
        <v>170</v>
      </c>
      <c r="AB16" t="s">
        <v>28</v>
      </c>
      <c r="AC16">
        <v>1</v>
      </c>
    </row>
    <row r="17" spans="1:29" x14ac:dyDescent="0.25">
      <c r="A17">
        <f t="shared" si="0"/>
        <v>1</v>
      </c>
      <c r="B17">
        <f t="shared" si="1"/>
        <v>1</v>
      </c>
      <c r="C17" t="str">
        <f t="shared" si="2"/>
        <v>SY2025</v>
      </c>
      <c r="D17">
        <f t="shared" si="3"/>
        <v>2</v>
      </c>
      <c r="E17" t="str">
        <f>VLOOKUP(L17,Hydro[],2,FALSE)</f>
        <v>BO3 - Bonneville WA Shore Ladder/AFF</v>
      </c>
      <c r="F17">
        <f>MATCH(L17,'VLOOKUP Function'!A:A,0)</f>
        <v>8</v>
      </c>
      <c r="G17" t="str" cm="1">
        <f t="array" ref="G17">INDEX('VLOOKUP Function'!B:B,F17)</f>
        <v>BO3 - Bonneville WA Shore Ladder/AFF</v>
      </c>
      <c r="H17" t="str">
        <f>INDEX('VLOOKUP Function'!B:B, MATCH('Interrogation Detail Lochsa'!L17,'VLOOKUP Function'!A:A,0))</f>
        <v>BO3 - Bonneville WA Shore Ladder/AFF</v>
      </c>
      <c r="I17" t="str">
        <f>_xlfn.XLOOKUP(L17,'Interrogation Summary Hydro'!A:A,'Interrogation Summary Hydro'!D:D,"No hydrosystem detection")</f>
        <v>BO3 - Bonneville WA Shore Ladder/AFF</v>
      </c>
      <c r="J17" s="2">
        <f>_xlfn.XLOOKUP(L17,'Interrogation Summary Hydro'!A:A,'Interrogation Summary Hydro'!E:E,"#NA")</f>
        <v>45550.412766203706</v>
      </c>
      <c r="K17" s="2" t="str" cm="1">
        <f t="array" ref="K17">VLOOKUP($L17&amp;U17,CHOOSE({1,2},MULTILOOKUP!$A$2:$A$436&amp;MULTILOOKUP!$B$2:$B$436,MULTILOOKUP!$C$2:$C$436),2,FALSE)</f>
        <v>A3</v>
      </c>
      <c r="L17" t="s">
        <v>50</v>
      </c>
      <c r="M17" t="s">
        <v>51</v>
      </c>
      <c r="N17">
        <v>3</v>
      </c>
      <c r="O17" t="s">
        <v>20</v>
      </c>
      <c r="P17">
        <v>2</v>
      </c>
      <c r="Q17" t="s">
        <v>21</v>
      </c>
      <c r="R17" t="s">
        <v>22</v>
      </c>
      <c r="S17" t="s">
        <v>23</v>
      </c>
      <c r="T17" t="s">
        <v>29</v>
      </c>
      <c r="U17" s="1">
        <v>45736.936585648145</v>
      </c>
      <c r="V17" t="s">
        <v>30</v>
      </c>
      <c r="W17" t="s">
        <v>26</v>
      </c>
      <c r="X17" s="2">
        <v>44687</v>
      </c>
      <c r="Y17" s="2">
        <v>44686</v>
      </c>
      <c r="Z17" t="s">
        <v>27</v>
      </c>
      <c r="AA17">
        <v>227</v>
      </c>
      <c r="AB17" t="s">
        <v>28</v>
      </c>
      <c r="AC17">
        <v>1</v>
      </c>
    </row>
    <row r="18" spans="1:29" x14ac:dyDescent="0.25">
      <c r="A18">
        <f t="shared" si="0"/>
        <v>1</v>
      </c>
      <c r="B18">
        <f t="shared" si="1"/>
        <v>1</v>
      </c>
      <c r="C18" t="str">
        <f t="shared" si="2"/>
        <v>NA</v>
      </c>
      <c r="D18">
        <f t="shared" si="3"/>
        <v>0</v>
      </c>
      <c r="E18" t="str">
        <f>VLOOKUP(L18,Hydro[],2,FALSE)</f>
        <v>GRA - Lower Granite Dam Adult</v>
      </c>
      <c r="F18">
        <f>MATCH(L18,'VLOOKUP Function'!A:A,0)</f>
        <v>9</v>
      </c>
      <c r="G18" t="str" cm="1">
        <f t="array" ref="G18">INDEX('VLOOKUP Function'!B:B,F18)</f>
        <v>GRA - Lower Granite Dam Adult</v>
      </c>
      <c r="H18" t="str">
        <f>INDEX('VLOOKUP Function'!B:B, MATCH('Interrogation Detail Lochsa'!L18,'VLOOKUP Function'!A:A,0))</f>
        <v>GRA - Lower Granite Dam Adult</v>
      </c>
      <c r="I18" t="str">
        <f>_xlfn.XLOOKUP(L18,'Interrogation Summary Hydro'!A:A,'Interrogation Summary Hydro'!D:D,"No hydrosystem detection")</f>
        <v>GRA - Lower Granite Dam Adult</v>
      </c>
      <c r="J18" s="2">
        <f>_xlfn.XLOOKUP(L18,'Interrogation Summary Hydro'!A:A,'Interrogation Summary Hydro'!E:E,"#NA")</f>
        <v>45182.252581018518</v>
      </c>
      <c r="K18" s="2" t="str" cm="1">
        <f t="array" ref="K18">VLOOKUP($L18&amp;U18,CHOOSE({1,2},MULTILOOKUP!$A$2:$A$436&amp;MULTILOOKUP!$B$2:$B$436,MULTILOOKUP!$C$2:$C$436),2,FALSE)</f>
        <v>A2</v>
      </c>
      <c r="L18" t="s">
        <v>52</v>
      </c>
      <c r="M18" t="s">
        <v>53</v>
      </c>
      <c r="N18">
        <v>3</v>
      </c>
      <c r="O18" t="s">
        <v>20</v>
      </c>
      <c r="P18">
        <v>2</v>
      </c>
      <c r="Q18" t="s">
        <v>21</v>
      </c>
      <c r="R18" t="s">
        <v>22</v>
      </c>
      <c r="S18" t="s">
        <v>23</v>
      </c>
      <c r="T18" t="s">
        <v>29</v>
      </c>
      <c r="U18" s="1">
        <v>45363.863668981481</v>
      </c>
      <c r="V18" t="s">
        <v>36</v>
      </c>
      <c r="W18" t="s">
        <v>54</v>
      </c>
      <c r="X18" s="2">
        <v>45179</v>
      </c>
      <c r="Y18" s="2">
        <v>45179</v>
      </c>
      <c r="Z18" t="s">
        <v>54</v>
      </c>
      <c r="AA18">
        <v>590</v>
      </c>
      <c r="AB18" t="s">
        <v>28</v>
      </c>
      <c r="AC18">
        <v>1</v>
      </c>
    </row>
    <row r="19" spans="1:29" x14ac:dyDescent="0.25">
      <c r="A19">
        <f t="shared" si="0"/>
        <v>1</v>
      </c>
      <c r="B19">
        <f t="shared" si="1"/>
        <v>1</v>
      </c>
      <c r="C19" t="str">
        <f t="shared" si="2"/>
        <v>NA</v>
      </c>
      <c r="D19">
        <f t="shared" si="3"/>
        <v>0</v>
      </c>
      <c r="E19" t="str">
        <f>VLOOKUP(L19,Hydro[],2,FALSE)</f>
        <v>GRA - Lower Granite Dam Adult</v>
      </c>
      <c r="F19">
        <f>MATCH(L19,'VLOOKUP Function'!A:A,0)</f>
        <v>10</v>
      </c>
      <c r="G19" t="str" cm="1">
        <f t="array" ref="G19">INDEX('VLOOKUP Function'!B:B,F19)</f>
        <v>GRA - Lower Granite Dam Adult</v>
      </c>
      <c r="H19" t="str">
        <f>INDEX('VLOOKUP Function'!B:B, MATCH('Interrogation Detail Lochsa'!L19,'VLOOKUP Function'!A:A,0))</f>
        <v>GRA - Lower Granite Dam Adult</v>
      </c>
      <c r="I19" t="str">
        <f>_xlfn.XLOOKUP(L19,'Interrogation Summary Hydro'!A:A,'Interrogation Summary Hydro'!D:D,"No hydrosystem detection")</f>
        <v>GRA - Lower Granite Dam Adult</v>
      </c>
      <c r="J19" s="2">
        <f>_xlfn.XLOOKUP(L19,'Interrogation Summary Hydro'!A:A,'Interrogation Summary Hydro'!E:E,"#NA")</f>
        <v>45179.629201388889</v>
      </c>
      <c r="K19" s="2" t="str" cm="1">
        <f t="array" ref="K19">VLOOKUP($L19&amp;U19,CHOOSE({1,2},MULTILOOKUP!$A$2:$A$436&amp;MULTILOOKUP!$B$2:$B$436,MULTILOOKUP!$C$2:$C$436),2,FALSE)</f>
        <v>A4</v>
      </c>
      <c r="L19" t="s">
        <v>55</v>
      </c>
      <c r="M19" t="s">
        <v>53</v>
      </c>
      <c r="N19">
        <v>3</v>
      </c>
      <c r="O19" t="s">
        <v>20</v>
      </c>
      <c r="P19">
        <v>2</v>
      </c>
      <c r="Q19" t="s">
        <v>21</v>
      </c>
      <c r="R19" t="s">
        <v>22</v>
      </c>
      <c r="S19" t="s">
        <v>23</v>
      </c>
      <c r="T19" t="s">
        <v>29</v>
      </c>
      <c r="U19" s="1">
        <v>45368.241030092591</v>
      </c>
      <c r="V19" t="s">
        <v>56</v>
      </c>
      <c r="W19" t="s">
        <v>54</v>
      </c>
      <c r="X19" s="2">
        <v>45179</v>
      </c>
      <c r="Y19" s="2">
        <v>45179</v>
      </c>
      <c r="Z19" t="s">
        <v>54</v>
      </c>
      <c r="AA19">
        <v>790</v>
      </c>
      <c r="AB19" t="s">
        <v>28</v>
      </c>
      <c r="AC19">
        <v>1</v>
      </c>
    </row>
    <row r="20" spans="1:29" x14ac:dyDescent="0.25">
      <c r="A20">
        <f t="shared" si="0"/>
        <v>1</v>
      </c>
      <c r="B20">
        <f t="shared" si="1"/>
        <v>1</v>
      </c>
      <c r="C20" t="str">
        <f t="shared" si="2"/>
        <v>NA</v>
      </c>
      <c r="D20">
        <f t="shared" si="3"/>
        <v>0</v>
      </c>
      <c r="E20" t="str">
        <f>VLOOKUP(L20,Hydro[],2,FALSE)</f>
        <v>GRA - Lower Granite Dam Adult</v>
      </c>
      <c r="F20">
        <f>MATCH(L20,'VLOOKUP Function'!A:A,0)</f>
        <v>11</v>
      </c>
      <c r="G20" t="str" cm="1">
        <f t="array" ref="G20">INDEX('VLOOKUP Function'!B:B,F20)</f>
        <v>GRA - Lower Granite Dam Adult</v>
      </c>
      <c r="H20" t="str">
        <f>INDEX('VLOOKUP Function'!B:B, MATCH('Interrogation Detail Lochsa'!L20,'VLOOKUP Function'!A:A,0))</f>
        <v>GRA - Lower Granite Dam Adult</v>
      </c>
      <c r="I20" t="str">
        <f>_xlfn.XLOOKUP(L20,'Interrogation Summary Hydro'!A:A,'Interrogation Summary Hydro'!D:D,"No hydrosystem detection")</f>
        <v>GRA - Lower Granite Dam Adult</v>
      </c>
      <c r="J20" s="2">
        <f>_xlfn.XLOOKUP(L20,'Interrogation Summary Hydro'!A:A,'Interrogation Summary Hydro'!E:E,"#NA")</f>
        <v>45177.534884259258</v>
      </c>
      <c r="K20" s="2" t="str" cm="1">
        <f t="array" ref="K20">VLOOKUP($L20&amp;U20,CHOOSE({1,2},MULTILOOKUP!$A$2:$A$436&amp;MULTILOOKUP!$B$2:$B$436,MULTILOOKUP!$C$2:$C$436),2,FALSE)</f>
        <v>B6</v>
      </c>
      <c r="L20" t="s">
        <v>57</v>
      </c>
      <c r="M20" t="s">
        <v>58</v>
      </c>
      <c r="N20">
        <v>3</v>
      </c>
      <c r="O20" t="s">
        <v>20</v>
      </c>
      <c r="P20">
        <v>2</v>
      </c>
      <c r="Q20" t="s">
        <v>21</v>
      </c>
      <c r="R20" t="s">
        <v>22</v>
      </c>
      <c r="S20" t="s">
        <v>23</v>
      </c>
      <c r="T20" t="s">
        <v>24</v>
      </c>
      <c r="U20" s="1">
        <v>45373.661469907405</v>
      </c>
      <c r="V20" t="s">
        <v>59</v>
      </c>
      <c r="W20" t="s">
        <v>54</v>
      </c>
      <c r="X20" s="2">
        <v>45177</v>
      </c>
      <c r="Y20" s="2">
        <v>45177</v>
      </c>
      <c r="Z20" t="s">
        <v>54</v>
      </c>
      <c r="AA20">
        <v>830</v>
      </c>
      <c r="AB20" t="s">
        <v>28</v>
      </c>
      <c r="AC20">
        <v>1</v>
      </c>
    </row>
    <row r="21" spans="1:29" x14ac:dyDescent="0.25">
      <c r="A21">
        <f t="shared" si="0"/>
        <v>0</v>
      </c>
      <c r="B21">
        <f t="shared" si="1"/>
        <v>2</v>
      </c>
      <c r="C21" t="str">
        <f t="shared" si="2"/>
        <v>NA</v>
      </c>
      <c r="D21">
        <f t="shared" si="3"/>
        <v>0</v>
      </c>
      <c r="E21" t="str">
        <f>VLOOKUP(L21,Hydro[],2,FALSE)</f>
        <v>GRA - Lower Granite Dam Adult</v>
      </c>
      <c r="F21">
        <f>MATCH(L21,'VLOOKUP Function'!A:A,0)</f>
        <v>11</v>
      </c>
      <c r="G21" t="str" cm="1">
        <f t="array" ref="G21">INDEX('VLOOKUP Function'!B:B,F21)</f>
        <v>GRA - Lower Granite Dam Adult</v>
      </c>
      <c r="H21" t="str">
        <f>INDEX('VLOOKUP Function'!B:B, MATCH('Interrogation Detail Lochsa'!L21,'VLOOKUP Function'!A:A,0))</f>
        <v>GRA - Lower Granite Dam Adult</v>
      </c>
      <c r="I21" t="str">
        <f>_xlfn.XLOOKUP(L21,'Interrogation Summary Hydro'!A:A,'Interrogation Summary Hydro'!D:D,"No hydrosystem detection")</f>
        <v>GRA - Lower Granite Dam Adult</v>
      </c>
      <c r="J21" s="2">
        <f>_xlfn.XLOOKUP(L21,'Interrogation Summary Hydro'!A:A,'Interrogation Summary Hydro'!E:E,"#NA")</f>
        <v>45177.534884259258</v>
      </c>
      <c r="K21" s="2" t="str" cm="1">
        <f t="array" ref="K21">VLOOKUP($L21&amp;U21,CHOOSE({1,2},MULTILOOKUP!$A$2:$A$436&amp;MULTILOOKUP!$B$2:$B$436,MULTILOOKUP!$C$2:$C$436),2,FALSE)</f>
        <v>A1</v>
      </c>
      <c r="L21" t="s">
        <v>57</v>
      </c>
      <c r="M21" t="s">
        <v>58</v>
      </c>
      <c r="N21">
        <v>3</v>
      </c>
      <c r="O21" t="s">
        <v>20</v>
      </c>
      <c r="P21">
        <v>2</v>
      </c>
      <c r="Q21" t="s">
        <v>21</v>
      </c>
      <c r="R21" t="s">
        <v>22</v>
      </c>
      <c r="S21" t="s">
        <v>23</v>
      </c>
      <c r="T21" t="s">
        <v>29</v>
      </c>
      <c r="U21" s="1">
        <v>45379.114803240744</v>
      </c>
      <c r="V21" t="s">
        <v>33</v>
      </c>
      <c r="W21" t="s">
        <v>54</v>
      </c>
      <c r="X21" s="2">
        <v>45177</v>
      </c>
      <c r="Y21" s="2">
        <v>45177</v>
      </c>
      <c r="Z21" t="s">
        <v>54</v>
      </c>
      <c r="AA21">
        <v>830</v>
      </c>
      <c r="AB21" t="s">
        <v>28</v>
      </c>
      <c r="AC21">
        <v>1</v>
      </c>
    </row>
    <row r="22" spans="1:29" x14ac:dyDescent="0.25">
      <c r="A22">
        <f t="shared" si="0"/>
        <v>1</v>
      </c>
      <c r="B22">
        <f t="shared" si="1"/>
        <v>1</v>
      </c>
      <c r="C22" t="str">
        <f t="shared" si="2"/>
        <v>NA</v>
      </c>
      <c r="D22">
        <f t="shared" si="3"/>
        <v>0</v>
      </c>
      <c r="E22" t="str">
        <f>VLOOKUP(L22,Hydro[],2,FALSE)</f>
        <v>GRA - Lower Granite Dam Adult</v>
      </c>
      <c r="F22">
        <f>MATCH(L22,'VLOOKUP Function'!A:A,0)</f>
        <v>12</v>
      </c>
      <c r="G22" t="str" cm="1">
        <f t="array" ref="G22">INDEX('VLOOKUP Function'!B:B,F22)</f>
        <v>GRA - Lower Granite Dam Adult</v>
      </c>
      <c r="H22" t="str">
        <f>INDEX('VLOOKUP Function'!B:B, MATCH('Interrogation Detail Lochsa'!L22,'VLOOKUP Function'!A:A,0))</f>
        <v>GRA - Lower Granite Dam Adult</v>
      </c>
      <c r="I22" t="str">
        <f>_xlfn.XLOOKUP(L22,'Interrogation Summary Hydro'!A:A,'Interrogation Summary Hydro'!D:D,"No hydrosystem detection")</f>
        <v>GRA - Lower Granite Dam Adult</v>
      </c>
      <c r="J22" s="2">
        <f>_xlfn.XLOOKUP(L22,'Interrogation Summary Hydro'!A:A,'Interrogation Summary Hydro'!E:E,"#NA")</f>
        <v>45179.387141203704</v>
      </c>
      <c r="K22" s="2" t="str" cm="1">
        <f t="array" ref="K22">VLOOKUP($L22&amp;U22,CHOOSE({1,2},MULTILOOKUP!$A$2:$A$436&amp;MULTILOOKUP!$B$2:$B$436,MULTILOOKUP!$C$2:$C$436),2,FALSE)</f>
        <v>B7</v>
      </c>
      <c r="L22" t="s">
        <v>60</v>
      </c>
      <c r="M22" t="s">
        <v>53</v>
      </c>
      <c r="N22">
        <v>3</v>
      </c>
      <c r="O22" t="s">
        <v>20</v>
      </c>
      <c r="P22">
        <v>2</v>
      </c>
      <c r="Q22" t="s">
        <v>21</v>
      </c>
      <c r="R22" t="s">
        <v>22</v>
      </c>
      <c r="S22" t="s">
        <v>23</v>
      </c>
      <c r="T22" t="s">
        <v>24</v>
      </c>
      <c r="U22" s="1">
        <v>45370.949004629627</v>
      </c>
      <c r="V22" t="s">
        <v>61</v>
      </c>
      <c r="W22" t="s">
        <v>54</v>
      </c>
      <c r="X22" s="2">
        <v>45179</v>
      </c>
      <c r="Y22" s="2">
        <v>45179</v>
      </c>
      <c r="Z22" t="s">
        <v>54</v>
      </c>
      <c r="AA22">
        <v>780</v>
      </c>
      <c r="AB22" t="s">
        <v>28</v>
      </c>
      <c r="AC22">
        <v>1</v>
      </c>
    </row>
    <row r="23" spans="1:29" x14ac:dyDescent="0.25">
      <c r="A23">
        <f t="shared" si="0"/>
        <v>0</v>
      </c>
      <c r="B23">
        <f t="shared" si="1"/>
        <v>2</v>
      </c>
      <c r="C23" t="str">
        <f t="shared" si="2"/>
        <v>NA</v>
      </c>
      <c r="D23">
        <f t="shared" si="3"/>
        <v>0</v>
      </c>
      <c r="E23" t="str">
        <f>VLOOKUP(L23,Hydro[],2,FALSE)</f>
        <v>GRA - Lower Granite Dam Adult</v>
      </c>
      <c r="F23">
        <f>MATCH(L23,'VLOOKUP Function'!A:A,0)</f>
        <v>12</v>
      </c>
      <c r="G23" t="str" cm="1">
        <f t="array" ref="G23">INDEX('VLOOKUP Function'!B:B,F23)</f>
        <v>GRA - Lower Granite Dam Adult</v>
      </c>
      <c r="H23" t="str">
        <f>INDEX('VLOOKUP Function'!B:B, MATCH('Interrogation Detail Lochsa'!L23,'VLOOKUP Function'!A:A,0))</f>
        <v>GRA - Lower Granite Dam Adult</v>
      </c>
      <c r="I23" t="str">
        <f>_xlfn.XLOOKUP(L23,'Interrogation Summary Hydro'!A:A,'Interrogation Summary Hydro'!D:D,"No hydrosystem detection")</f>
        <v>GRA - Lower Granite Dam Adult</v>
      </c>
      <c r="J23" s="2">
        <f>_xlfn.XLOOKUP(L23,'Interrogation Summary Hydro'!A:A,'Interrogation Summary Hydro'!E:E,"#NA")</f>
        <v>45179.387141203704</v>
      </c>
      <c r="K23" s="2" t="str" cm="1">
        <f t="array" ref="K23">VLOOKUP($L23&amp;U23,CHOOSE({1,2},MULTILOOKUP!$A$2:$A$436&amp;MULTILOOKUP!$B$2:$B$436,MULTILOOKUP!$C$2:$C$436),2,FALSE)</f>
        <v>A1</v>
      </c>
      <c r="L23" t="s">
        <v>60</v>
      </c>
      <c r="M23" t="s">
        <v>53</v>
      </c>
      <c r="N23">
        <v>3</v>
      </c>
      <c r="O23" t="s">
        <v>20</v>
      </c>
      <c r="P23">
        <v>2</v>
      </c>
      <c r="Q23" t="s">
        <v>21</v>
      </c>
      <c r="R23" t="s">
        <v>22</v>
      </c>
      <c r="S23" t="s">
        <v>23</v>
      </c>
      <c r="T23" t="s">
        <v>29</v>
      </c>
      <c r="U23" s="1">
        <v>45371.07953703704</v>
      </c>
      <c r="V23" t="s">
        <v>33</v>
      </c>
      <c r="W23" t="s">
        <v>54</v>
      </c>
      <c r="X23" s="2">
        <v>45179</v>
      </c>
      <c r="Y23" s="2">
        <v>45179</v>
      </c>
      <c r="Z23" t="s">
        <v>54</v>
      </c>
      <c r="AA23">
        <v>780</v>
      </c>
      <c r="AB23" t="s">
        <v>28</v>
      </c>
      <c r="AC23">
        <v>1</v>
      </c>
    </row>
    <row r="24" spans="1:29" x14ac:dyDescent="0.25">
      <c r="A24">
        <f t="shared" si="0"/>
        <v>1</v>
      </c>
      <c r="B24">
        <f t="shared" si="1"/>
        <v>1</v>
      </c>
      <c r="C24" t="str">
        <f t="shared" si="2"/>
        <v>NA</v>
      </c>
      <c r="D24">
        <f t="shared" si="3"/>
        <v>0</v>
      </c>
      <c r="E24" t="str">
        <f>VLOOKUP(L24,Hydro[],2,FALSE)</f>
        <v>GRA - Lower Granite Dam Adult</v>
      </c>
      <c r="F24">
        <f>MATCH(L24,'VLOOKUP Function'!A:A,0)</f>
        <v>13</v>
      </c>
      <c r="G24" t="str" cm="1">
        <f t="array" ref="G24">INDEX('VLOOKUP Function'!B:B,F24)</f>
        <v>GRA - Lower Granite Dam Adult</v>
      </c>
      <c r="H24" t="str">
        <f>INDEX('VLOOKUP Function'!B:B, MATCH('Interrogation Detail Lochsa'!L24,'VLOOKUP Function'!A:A,0))</f>
        <v>GRA - Lower Granite Dam Adult</v>
      </c>
      <c r="I24" t="str">
        <f>_xlfn.XLOOKUP(L24,'Interrogation Summary Hydro'!A:A,'Interrogation Summary Hydro'!D:D,"No hydrosystem detection")</f>
        <v>GRA - Lower Granite Dam Adult</v>
      </c>
      <c r="J24" s="2">
        <f>_xlfn.XLOOKUP(L24,'Interrogation Summary Hydro'!A:A,'Interrogation Summary Hydro'!E:E,"#NA")</f>
        <v>45178.496458333335</v>
      </c>
      <c r="K24" s="2" t="str" cm="1">
        <f t="array" ref="K24">VLOOKUP($L24&amp;U24,CHOOSE({1,2},MULTILOOKUP!$A$2:$A$436&amp;MULTILOOKUP!$B$2:$B$436,MULTILOOKUP!$C$2:$C$436),2,FALSE)</f>
        <v>B1</v>
      </c>
      <c r="L24" t="s">
        <v>62</v>
      </c>
      <c r="M24" t="s">
        <v>63</v>
      </c>
      <c r="N24">
        <v>3</v>
      </c>
      <c r="O24" t="s">
        <v>20</v>
      </c>
      <c r="P24">
        <v>2</v>
      </c>
      <c r="Q24" t="s">
        <v>21</v>
      </c>
      <c r="R24" t="s">
        <v>22</v>
      </c>
      <c r="S24" t="s">
        <v>23</v>
      </c>
      <c r="T24" t="s">
        <v>24</v>
      </c>
      <c r="U24" s="1">
        <v>45368.008368055554</v>
      </c>
      <c r="V24" t="s">
        <v>32</v>
      </c>
      <c r="W24" t="s">
        <v>54</v>
      </c>
      <c r="X24" s="2">
        <v>45178</v>
      </c>
      <c r="Y24" s="2">
        <v>45178</v>
      </c>
      <c r="Z24" t="s">
        <v>54</v>
      </c>
      <c r="AA24">
        <v>880</v>
      </c>
      <c r="AB24" t="s">
        <v>28</v>
      </c>
      <c r="AC24">
        <v>1</v>
      </c>
    </row>
    <row r="25" spans="1:29" x14ac:dyDescent="0.25">
      <c r="A25">
        <f t="shared" si="0"/>
        <v>0</v>
      </c>
      <c r="B25">
        <f t="shared" si="1"/>
        <v>2</v>
      </c>
      <c r="C25" t="str">
        <f t="shared" si="2"/>
        <v>NA</v>
      </c>
      <c r="D25">
        <f t="shared" si="3"/>
        <v>0</v>
      </c>
      <c r="E25" t="str">
        <f>VLOOKUP(L25,Hydro[],2,FALSE)</f>
        <v>GRA - Lower Granite Dam Adult</v>
      </c>
      <c r="F25">
        <f>MATCH(L25,'VLOOKUP Function'!A:A,0)</f>
        <v>13</v>
      </c>
      <c r="G25" t="str" cm="1">
        <f t="array" ref="G25">INDEX('VLOOKUP Function'!B:B,F25)</f>
        <v>GRA - Lower Granite Dam Adult</v>
      </c>
      <c r="H25" t="str">
        <f>INDEX('VLOOKUP Function'!B:B, MATCH('Interrogation Detail Lochsa'!L25,'VLOOKUP Function'!A:A,0))</f>
        <v>GRA - Lower Granite Dam Adult</v>
      </c>
      <c r="I25" t="str">
        <f>_xlfn.XLOOKUP(L25,'Interrogation Summary Hydro'!A:A,'Interrogation Summary Hydro'!D:D,"No hydrosystem detection")</f>
        <v>GRA - Lower Granite Dam Adult</v>
      </c>
      <c r="J25" s="2">
        <f>_xlfn.XLOOKUP(L25,'Interrogation Summary Hydro'!A:A,'Interrogation Summary Hydro'!E:E,"#NA")</f>
        <v>45178.496458333335</v>
      </c>
      <c r="K25" s="2" t="str" cm="1">
        <f t="array" ref="K25">VLOOKUP($L25&amp;U25,CHOOSE({1,2},MULTILOOKUP!$A$2:$A$436&amp;MULTILOOKUP!$B$2:$B$436,MULTILOOKUP!$C$2:$C$436),2,FALSE)</f>
        <v>A7</v>
      </c>
      <c r="L25" t="s">
        <v>62</v>
      </c>
      <c r="M25" t="s">
        <v>63</v>
      </c>
      <c r="N25">
        <v>3</v>
      </c>
      <c r="O25" t="s">
        <v>20</v>
      </c>
      <c r="P25">
        <v>2</v>
      </c>
      <c r="Q25" t="s">
        <v>21</v>
      </c>
      <c r="R25" t="s">
        <v>22</v>
      </c>
      <c r="S25" t="s">
        <v>23</v>
      </c>
      <c r="T25" t="s">
        <v>29</v>
      </c>
      <c r="U25" s="1">
        <v>45368.947592592594</v>
      </c>
      <c r="V25" t="s">
        <v>64</v>
      </c>
      <c r="W25" t="s">
        <v>54</v>
      </c>
      <c r="X25" s="2">
        <v>45178</v>
      </c>
      <c r="Y25" s="2">
        <v>45178</v>
      </c>
      <c r="Z25" t="s">
        <v>54</v>
      </c>
      <c r="AA25">
        <v>880</v>
      </c>
      <c r="AB25" t="s">
        <v>28</v>
      </c>
      <c r="AC25">
        <v>1</v>
      </c>
    </row>
    <row r="26" spans="1:29" x14ac:dyDescent="0.25">
      <c r="A26">
        <f t="shared" si="0"/>
        <v>0</v>
      </c>
      <c r="B26">
        <f t="shared" si="1"/>
        <v>3</v>
      </c>
      <c r="C26" t="str">
        <f t="shared" si="2"/>
        <v>NA</v>
      </c>
      <c r="D26">
        <f t="shared" si="3"/>
        <v>0</v>
      </c>
      <c r="E26" t="str">
        <f>VLOOKUP(L26,Hydro[],2,FALSE)</f>
        <v>GRA - Lower Granite Dam Adult</v>
      </c>
      <c r="F26">
        <f>MATCH(L26,'VLOOKUP Function'!A:A,0)</f>
        <v>13</v>
      </c>
      <c r="G26" t="str" cm="1">
        <f t="array" ref="G26">INDEX('VLOOKUP Function'!B:B,F26)</f>
        <v>GRA - Lower Granite Dam Adult</v>
      </c>
      <c r="H26" t="str">
        <f>INDEX('VLOOKUP Function'!B:B, MATCH('Interrogation Detail Lochsa'!L26,'VLOOKUP Function'!A:A,0))</f>
        <v>GRA - Lower Granite Dam Adult</v>
      </c>
      <c r="I26" t="str">
        <f>_xlfn.XLOOKUP(L26,'Interrogation Summary Hydro'!A:A,'Interrogation Summary Hydro'!D:D,"No hydrosystem detection")</f>
        <v>GRA - Lower Granite Dam Adult</v>
      </c>
      <c r="J26" s="2">
        <f>_xlfn.XLOOKUP(L26,'Interrogation Summary Hydro'!A:A,'Interrogation Summary Hydro'!E:E,"#NA")</f>
        <v>45178.496458333335</v>
      </c>
      <c r="K26" s="2" t="str" cm="1">
        <f t="array" ref="K26">VLOOKUP($L26&amp;U26,CHOOSE({1,2},MULTILOOKUP!$A$2:$A$436&amp;MULTILOOKUP!$B$2:$B$436,MULTILOOKUP!$C$2:$C$436),2,FALSE)</f>
        <v>A2</v>
      </c>
      <c r="L26" t="s">
        <v>62</v>
      </c>
      <c r="M26" t="s">
        <v>63</v>
      </c>
      <c r="N26">
        <v>3</v>
      </c>
      <c r="O26" t="s">
        <v>20</v>
      </c>
      <c r="P26">
        <v>2</v>
      </c>
      <c r="Q26" t="s">
        <v>21</v>
      </c>
      <c r="R26" t="s">
        <v>22</v>
      </c>
      <c r="S26" t="s">
        <v>23</v>
      </c>
      <c r="T26" t="s">
        <v>29</v>
      </c>
      <c r="U26" s="1">
        <v>45400.753009259257</v>
      </c>
      <c r="V26" t="s">
        <v>36</v>
      </c>
      <c r="W26" t="s">
        <v>54</v>
      </c>
      <c r="X26" s="2">
        <v>45178</v>
      </c>
      <c r="Y26" s="2">
        <v>45178</v>
      </c>
      <c r="Z26" t="s">
        <v>54</v>
      </c>
      <c r="AA26">
        <v>880</v>
      </c>
      <c r="AB26" t="s">
        <v>28</v>
      </c>
      <c r="AC26">
        <v>1</v>
      </c>
    </row>
    <row r="27" spans="1:29" x14ac:dyDescent="0.25">
      <c r="A27">
        <f t="shared" si="0"/>
        <v>0</v>
      </c>
      <c r="B27">
        <f t="shared" si="1"/>
        <v>4</v>
      </c>
      <c r="C27" t="str">
        <f t="shared" si="2"/>
        <v>NA</v>
      </c>
      <c r="D27">
        <f t="shared" si="3"/>
        <v>0</v>
      </c>
      <c r="E27" t="str">
        <f>VLOOKUP(L27,Hydro[],2,FALSE)</f>
        <v>GRA - Lower Granite Dam Adult</v>
      </c>
      <c r="F27">
        <f>MATCH(L27,'VLOOKUP Function'!A:A,0)</f>
        <v>13</v>
      </c>
      <c r="G27" t="str" cm="1">
        <f t="array" ref="G27">INDEX('VLOOKUP Function'!B:B,F27)</f>
        <v>GRA - Lower Granite Dam Adult</v>
      </c>
      <c r="H27" t="str">
        <f>INDEX('VLOOKUP Function'!B:B, MATCH('Interrogation Detail Lochsa'!L27,'VLOOKUP Function'!A:A,0))</f>
        <v>GRA - Lower Granite Dam Adult</v>
      </c>
      <c r="I27" t="str">
        <f>_xlfn.XLOOKUP(L27,'Interrogation Summary Hydro'!A:A,'Interrogation Summary Hydro'!D:D,"No hydrosystem detection")</f>
        <v>GRA - Lower Granite Dam Adult</v>
      </c>
      <c r="J27" s="2">
        <f>_xlfn.XLOOKUP(L27,'Interrogation Summary Hydro'!A:A,'Interrogation Summary Hydro'!E:E,"#NA")</f>
        <v>45178.496458333335</v>
      </c>
      <c r="K27" s="2" t="str" cm="1">
        <f t="array" ref="K27">VLOOKUP($L27&amp;U27,CHOOSE({1,2},MULTILOOKUP!$A$2:$A$436&amp;MULTILOOKUP!$B$2:$B$436,MULTILOOKUP!$C$2:$C$436),2,FALSE)</f>
        <v>BA</v>
      </c>
      <c r="L27" t="s">
        <v>62</v>
      </c>
      <c r="M27" t="s">
        <v>63</v>
      </c>
      <c r="N27">
        <v>3</v>
      </c>
      <c r="O27" t="s">
        <v>20</v>
      </c>
      <c r="P27">
        <v>2</v>
      </c>
      <c r="Q27" t="s">
        <v>21</v>
      </c>
      <c r="R27" t="s">
        <v>22</v>
      </c>
      <c r="S27" t="s">
        <v>23</v>
      </c>
      <c r="T27" t="s">
        <v>24</v>
      </c>
      <c r="U27" s="1">
        <v>45400.820509259262</v>
      </c>
      <c r="V27" t="s">
        <v>39</v>
      </c>
      <c r="W27" t="s">
        <v>54</v>
      </c>
      <c r="X27" s="2">
        <v>45178</v>
      </c>
      <c r="Y27" s="2">
        <v>45178</v>
      </c>
      <c r="Z27" t="s">
        <v>54</v>
      </c>
      <c r="AA27">
        <v>880</v>
      </c>
      <c r="AB27" t="s">
        <v>28</v>
      </c>
      <c r="AC27">
        <v>1</v>
      </c>
    </row>
    <row r="28" spans="1:29" x14ac:dyDescent="0.25">
      <c r="A28">
        <f t="shared" si="0"/>
        <v>0</v>
      </c>
      <c r="B28">
        <f t="shared" si="1"/>
        <v>5</v>
      </c>
      <c r="C28" t="str">
        <f t="shared" si="2"/>
        <v>NA</v>
      </c>
      <c r="D28">
        <f t="shared" si="3"/>
        <v>0</v>
      </c>
      <c r="E28" t="str">
        <f>VLOOKUP(L28,Hydro[],2,FALSE)</f>
        <v>GRA - Lower Granite Dam Adult</v>
      </c>
      <c r="F28">
        <f>MATCH(L28,'VLOOKUP Function'!A:A,0)</f>
        <v>13</v>
      </c>
      <c r="G28" t="str" cm="1">
        <f t="array" ref="G28">INDEX('VLOOKUP Function'!B:B,F28)</f>
        <v>GRA - Lower Granite Dam Adult</v>
      </c>
      <c r="H28" t="str">
        <f>INDEX('VLOOKUP Function'!B:B, MATCH('Interrogation Detail Lochsa'!L28,'VLOOKUP Function'!A:A,0))</f>
        <v>GRA - Lower Granite Dam Adult</v>
      </c>
      <c r="I28" t="str">
        <f>_xlfn.XLOOKUP(L28,'Interrogation Summary Hydro'!A:A,'Interrogation Summary Hydro'!D:D,"No hydrosystem detection")</f>
        <v>GRA - Lower Granite Dam Adult</v>
      </c>
      <c r="J28" s="2">
        <f>_xlfn.XLOOKUP(L28,'Interrogation Summary Hydro'!A:A,'Interrogation Summary Hydro'!E:E,"#NA")</f>
        <v>45178.496458333335</v>
      </c>
      <c r="K28" s="2" t="str" cm="1">
        <f t="array" ref="K28">VLOOKUP($L28&amp;U28,CHOOSE({1,2},MULTILOOKUP!$A$2:$A$436&amp;MULTILOOKUP!$B$2:$B$436,MULTILOOKUP!$C$2:$C$436),2,FALSE)</f>
        <v>B6</v>
      </c>
      <c r="L28" t="s">
        <v>62</v>
      </c>
      <c r="M28" t="s">
        <v>63</v>
      </c>
      <c r="N28">
        <v>3</v>
      </c>
      <c r="O28" t="s">
        <v>20</v>
      </c>
      <c r="P28">
        <v>2</v>
      </c>
      <c r="Q28" t="s">
        <v>21</v>
      </c>
      <c r="R28" t="s">
        <v>22</v>
      </c>
      <c r="S28" t="s">
        <v>23</v>
      </c>
      <c r="T28" t="s">
        <v>29</v>
      </c>
      <c r="U28" s="1">
        <v>45401.321979166663</v>
      </c>
      <c r="V28" t="s">
        <v>59</v>
      </c>
      <c r="W28" t="s">
        <v>54</v>
      </c>
      <c r="X28" s="2">
        <v>45178</v>
      </c>
      <c r="Y28" s="2">
        <v>45178</v>
      </c>
      <c r="Z28" t="s">
        <v>54</v>
      </c>
      <c r="AA28">
        <v>880</v>
      </c>
      <c r="AB28" t="s">
        <v>28</v>
      </c>
      <c r="AC28">
        <v>1</v>
      </c>
    </row>
    <row r="29" spans="1:29" x14ac:dyDescent="0.25">
      <c r="A29">
        <f t="shared" si="0"/>
        <v>0</v>
      </c>
      <c r="B29">
        <f t="shared" si="1"/>
        <v>6</v>
      </c>
      <c r="C29" t="str">
        <f t="shared" si="2"/>
        <v>NA</v>
      </c>
      <c r="D29">
        <f t="shared" si="3"/>
        <v>0</v>
      </c>
      <c r="E29" t="str">
        <f>VLOOKUP(L29,Hydro[],2,FALSE)</f>
        <v>GRA - Lower Granite Dam Adult</v>
      </c>
      <c r="F29">
        <f>MATCH(L29,'VLOOKUP Function'!A:A,0)</f>
        <v>13</v>
      </c>
      <c r="G29" t="str" cm="1">
        <f t="array" ref="G29">INDEX('VLOOKUP Function'!B:B,F29)</f>
        <v>GRA - Lower Granite Dam Adult</v>
      </c>
      <c r="H29" t="str">
        <f>INDEX('VLOOKUP Function'!B:B, MATCH('Interrogation Detail Lochsa'!L29,'VLOOKUP Function'!A:A,0))</f>
        <v>GRA - Lower Granite Dam Adult</v>
      </c>
      <c r="I29" t="str">
        <f>_xlfn.XLOOKUP(L29,'Interrogation Summary Hydro'!A:A,'Interrogation Summary Hydro'!D:D,"No hydrosystem detection")</f>
        <v>GRA - Lower Granite Dam Adult</v>
      </c>
      <c r="J29" s="2">
        <f>_xlfn.XLOOKUP(L29,'Interrogation Summary Hydro'!A:A,'Interrogation Summary Hydro'!E:E,"#NA")</f>
        <v>45178.496458333335</v>
      </c>
      <c r="K29" s="2" t="str" cm="1">
        <f t="array" ref="K29">VLOOKUP($L29&amp;U29,CHOOSE({1,2},MULTILOOKUP!$A$2:$A$436&amp;MULTILOOKUP!$B$2:$B$436,MULTILOOKUP!$C$2:$C$436),2,FALSE)</f>
        <v>BA</v>
      </c>
      <c r="L29" t="s">
        <v>62</v>
      </c>
      <c r="M29" t="s">
        <v>63</v>
      </c>
      <c r="N29">
        <v>3</v>
      </c>
      <c r="O29" t="s">
        <v>20</v>
      </c>
      <c r="P29">
        <v>2</v>
      </c>
      <c r="Q29" t="s">
        <v>21</v>
      </c>
      <c r="R29" t="s">
        <v>22</v>
      </c>
      <c r="S29" t="s">
        <v>23</v>
      </c>
      <c r="T29" t="s">
        <v>24</v>
      </c>
      <c r="U29" s="1">
        <v>45404.99763888889</v>
      </c>
      <c r="V29" t="s">
        <v>39</v>
      </c>
      <c r="W29" t="s">
        <v>54</v>
      </c>
      <c r="X29" s="2">
        <v>45178</v>
      </c>
      <c r="Y29" s="2">
        <v>45178</v>
      </c>
      <c r="Z29" t="s">
        <v>54</v>
      </c>
      <c r="AA29">
        <v>880</v>
      </c>
      <c r="AB29" t="s">
        <v>28</v>
      </c>
      <c r="AC29">
        <v>1</v>
      </c>
    </row>
    <row r="30" spans="1:29" x14ac:dyDescent="0.25">
      <c r="A30">
        <f t="shared" si="0"/>
        <v>0</v>
      </c>
      <c r="B30">
        <f t="shared" si="1"/>
        <v>7</v>
      </c>
      <c r="C30" t="str">
        <f t="shared" si="2"/>
        <v>NA</v>
      </c>
      <c r="D30">
        <f t="shared" si="3"/>
        <v>0</v>
      </c>
      <c r="E30" t="str">
        <f>VLOOKUP(L30,Hydro[],2,FALSE)</f>
        <v>GRA - Lower Granite Dam Adult</v>
      </c>
      <c r="F30">
        <f>MATCH(L30,'VLOOKUP Function'!A:A,0)</f>
        <v>13</v>
      </c>
      <c r="G30" t="str" cm="1">
        <f t="array" ref="G30">INDEX('VLOOKUP Function'!B:B,F30)</f>
        <v>GRA - Lower Granite Dam Adult</v>
      </c>
      <c r="H30" t="str">
        <f>INDEX('VLOOKUP Function'!B:B, MATCH('Interrogation Detail Lochsa'!L30,'VLOOKUP Function'!A:A,0))</f>
        <v>GRA - Lower Granite Dam Adult</v>
      </c>
      <c r="I30" t="str">
        <f>_xlfn.XLOOKUP(L30,'Interrogation Summary Hydro'!A:A,'Interrogation Summary Hydro'!D:D,"No hydrosystem detection")</f>
        <v>GRA - Lower Granite Dam Adult</v>
      </c>
      <c r="J30" s="2">
        <f>_xlfn.XLOOKUP(L30,'Interrogation Summary Hydro'!A:A,'Interrogation Summary Hydro'!E:E,"#NA")</f>
        <v>45178.496458333335</v>
      </c>
      <c r="K30" s="2" t="str" cm="1">
        <f t="array" ref="K30">VLOOKUP($L30&amp;U30,CHOOSE({1,2},MULTILOOKUP!$A$2:$A$436&amp;MULTILOOKUP!$B$2:$B$436,MULTILOOKUP!$C$2:$C$436),2,FALSE)</f>
        <v>B8</v>
      </c>
      <c r="L30" t="s">
        <v>62</v>
      </c>
      <c r="M30" t="s">
        <v>63</v>
      </c>
      <c r="N30">
        <v>3</v>
      </c>
      <c r="O30" t="s">
        <v>20</v>
      </c>
      <c r="P30">
        <v>2</v>
      </c>
      <c r="Q30" t="s">
        <v>21</v>
      </c>
      <c r="R30" t="s">
        <v>22</v>
      </c>
      <c r="S30" t="s">
        <v>23</v>
      </c>
      <c r="T30" t="s">
        <v>29</v>
      </c>
      <c r="U30" s="1">
        <v>45405.259571759256</v>
      </c>
      <c r="V30" t="s">
        <v>65</v>
      </c>
      <c r="W30" t="s">
        <v>54</v>
      </c>
      <c r="X30" s="2">
        <v>45178</v>
      </c>
      <c r="Y30" s="2">
        <v>45178</v>
      </c>
      <c r="Z30" t="s">
        <v>54</v>
      </c>
      <c r="AA30">
        <v>880</v>
      </c>
      <c r="AB30" t="s">
        <v>28</v>
      </c>
      <c r="AC30">
        <v>1</v>
      </c>
    </row>
    <row r="31" spans="1:29" x14ac:dyDescent="0.25">
      <c r="A31">
        <f t="shared" si="0"/>
        <v>0</v>
      </c>
      <c r="B31">
        <f t="shared" si="1"/>
        <v>8</v>
      </c>
      <c r="C31" t="str">
        <f t="shared" si="2"/>
        <v>NA</v>
      </c>
      <c r="D31">
        <f t="shared" si="3"/>
        <v>0</v>
      </c>
      <c r="E31" t="str">
        <f>VLOOKUP(L31,Hydro[],2,FALSE)</f>
        <v>GRA - Lower Granite Dam Adult</v>
      </c>
      <c r="F31">
        <f>MATCH(L31,'VLOOKUP Function'!A:A,0)</f>
        <v>13</v>
      </c>
      <c r="G31" t="str" cm="1">
        <f t="array" ref="G31">INDEX('VLOOKUP Function'!B:B,F31)</f>
        <v>GRA - Lower Granite Dam Adult</v>
      </c>
      <c r="H31" t="str">
        <f>INDEX('VLOOKUP Function'!B:B, MATCH('Interrogation Detail Lochsa'!L31,'VLOOKUP Function'!A:A,0))</f>
        <v>GRA - Lower Granite Dam Adult</v>
      </c>
      <c r="I31" t="str">
        <f>_xlfn.XLOOKUP(L31,'Interrogation Summary Hydro'!A:A,'Interrogation Summary Hydro'!D:D,"No hydrosystem detection")</f>
        <v>GRA - Lower Granite Dam Adult</v>
      </c>
      <c r="J31" s="2">
        <f>_xlfn.XLOOKUP(L31,'Interrogation Summary Hydro'!A:A,'Interrogation Summary Hydro'!E:E,"#NA")</f>
        <v>45178.496458333335</v>
      </c>
      <c r="K31" s="2" t="str" cm="1">
        <f t="array" ref="K31">VLOOKUP($L31&amp;U31,CHOOSE({1,2},MULTILOOKUP!$A$2:$A$436&amp;MULTILOOKUP!$B$2:$B$436,MULTILOOKUP!$C$2:$C$436),2,FALSE)</f>
        <v>B9</v>
      </c>
      <c r="L31" t="s">
        <v>62</v>
      </c>
      <c r="M31" t="s">
        <v>63</v>
      </c>
      <c r="N31">
        <v>3</v>
      </c>
      <c r="O31" t="s">
        <v>20</v>
      </c>
      <c r="P31">
        <v>2</v>
      </c>
      <c r="Q31" t="s">
        <v>21</v>
      </c>
      <c r="R31" t="s">
        <v>22</v>
      </c>
      <c r="S31" t="s">
        <v>23</v>
      </c>
      <c r="T31" t="s">
        <v>24</v>
      </c>
      <c r="U31" s="1">
        <v>45425.376886574071</v>
      </c>
      <c r="V31" t="s">
        <v>25</v>
      </c>
      <c r="W31" t="s">
        <v>54</v>
      </c>
      <c r="X31" s="2">
        <v>45178</v>
      </c>
      <c r="Y31" s="2">
        <v>45178</v>
      </c>
      <c r="Z31" t="s">
        <v>54</v>
      </c>
      <c r="AA31">
        <v>880</v>
      </c>
      <c r="AB31" t="s">
        <v>28</v>
      </c>
      <c r="AC31">
        <v>1</v>
      </c>
    </row>
    <row r="32" spans="1:29" x14ac:dyDescent="0.25">
      <c r="A32">
        <f t="shared" si="0"/>
        <v>1</v>
      </c>
      <c r="B32">
        <f t="shared" si="1"/>
        <v>1</v>
      </c>
      <c r="C32" t="str">
        <f t="shared" si="2"/>
        <v>NA</v>
      </c>
      <c r="D32">
        <f t="shared" si="3"/>
        <v>0</v>
      </c>
      <c r="E32" t="str">
        <f>VLOOKUP(L32,Hydro[],2,FALSE)</f>
        <v>GRA - Lower Granite Dam Adult</v>
      </c>
      <c r="F32">
        <f>MATCH(L32,'VLOOKUP Function'!A:A,0)</f>
        <v>14</v>
      </c>
      <c r="G32" t="str" cm="1">
        <f t="array" ref="G32">INDEX('VLOOKUP Function'!B:B,F32)</f>
        <v>GRA - Lower Granite Dam Adult</v>
      </c>
      <c r="H32" t="str">
        <f>INDEX('VLOOKUP Function'!B:B, MATCH('Interrogation Detail Lochsa'!L32,'VLOOKUP Function'!A:A,0))</f>
        <v>GRA - Lower Granite Dam Adult</v>
      </c>
      <c r="I32" t="str">
        <f>_xlfn.XLOOKUP(L32,'Interrogation Summary Hydro'!A:A,'Interrogation Summary Hydro'!D:D,"No hydrosystem detection")</f>
        <v>GRA - Lower Granite Dam Adult</v>
      </c>
      <c r="J32" s="2">
        <f>_xlfn.XLOOKUP(L32,'Interrogation Summary Hydro'!A:A,'Interrogation Summary Hydro'!E:E,"#NA")</f>
        <v>45191.311550925922</v>
      </c>
      <c r="K32" s="2" t="str" cm="1">
        <f t="array" ref="K32">VLOOKUP($L32&amp;U32,CHOOSE({1,2},MULTILOOKUP!$A$2:$A$436&amp;MULTILOOKUP!$B$2:$B$436,MULTILOOKUP!$C$2:$C$436),2,FALSE)</f>
        <v>A2</v>
      </c>
      <c r="L32" t="s">
        <v>66</v>
      </c>
      <c r="M32" t="s">
        <v>67</v>
      </c>
      <c r="N32">
        <v>3</v>
      </c>
      <c r="O32" t="s">
        <v>20</v>
      </c>
      <c r="P32">
        <v>2</v>
      </c>
      <c r="Q32" t="s">
        <v>21</v>
      </c>
      <c r="R32" t="s">
        <v>22</v>
      </c>
      <c r="S32" t="s">
        <v>23</v>
      </c>
      <c r="T32" t="s">
        <v>24</v>
      </c>
      <c r="U32" s="1">
        <v>45379.539386574077</v>
      </c>
      <c r="V32" t="s">
        <v>36</v>
      </c>
      <c r="W32" t="s">
        <v>54</v>
      </c>
      <c r="X32" s="2">
        <v>45190</v>
      </c>
      <c r="Y32" s="2">
        <v>45190</v>
      </c>
      <c r="Z32" t="s">
        <v>54</v>
      </c>
      <c r="AA32">
        <v>590</v>
      </c>
      <c r="AB32" t="s">
        <v>28</v>
      </c>
      <c r="AC32">
        <v>1</v>
      </c>
    </row>
    <row r="33" spans="1:29" x14ac:dyDescent="0.25">
      <c r="A33">
        <f t="shared" si="0"/>
        <v>0</v>
      </c>
      <c r="B33">
        <f t="shared" si="1"/>
        <v>2</v>
      </c>
      <c r="C33" t="str">
        <f t="shared" si="2"/>
        <v>NA</v>
      </c>
      <c r="D33">
        <f t="shared" si="3"/>
        <v>0</v>
      </c>
      <c r="E33" t="str">
        <f>VLOOKUP(L33,Hydro[],2,FALSE)</f>
        <v>GRA - Lower Granite Dam Adult</v>
      </c>
      <c r="F33">
        <f>MATCH(L33,'VLOOKUP Function'!A:A,0)</f>
        <v>14</v>
      </c>
      <c r="G33" t="str" cm="1">
        <f t="array" ref="G33">INDEX('VLOOKUP Function'!B:B,F33)</f>
        <v>GRA - Lower Granite Dam Adult</v>
      </c>
      <c r="H33" t="str">
        <f>INDEX('VLOOKUP Function'!B:B, MATCH('Interrogation Detail Lochsa'!L33,'VLOOKUP Function'!A:A,0))</f>
        <v>GRA - Lower Granite Dam Adult</v>
      </c>
      <c r="I33" t="str">
        <f>_xlfn.XLOOKUP(L33,'Interrogation Summary Hydro'!A:A,'Interrogation Summary Hydro'!D:D,"No hydrosystem detection")</f>
        <v>GRA - Lower Granite Dam Adult</v>
      </c>
      <c r="J33" s="2">
        <f>_xlfn.XLOOKUP(L33,'Interrogation Summary Hydro'!A:A,'Interrogation Summary Hydro'!E:E,"#NA")</f>
        <v>45191.311550925922</v>
      </c>
      <c r="K33" s="2" t="str" cm="1">
        <f t="array" ref="K33">VLOOKUP($L33&amp;U33,CHOOSE({1,2},MULTILOOKUP!$A$2:$A$436&amp;MULTILOOKUP!$B$2:$B$436,MULTILOOKUP!$C$2:$C$436),2,FALSE)</f>
        <v>A6</v>
      </c>
      <c r="L33" t="s">
        <v>66</v>
      </c>
      <c r="M33" t="s">
        <v>67</v>
      </c>
      <c r="N33">
        <v>3</v>
      </c>
      <c r="O33" t="s">
        <v>20</v>
      </c>
      <c r="P33">
        <v>2</v>
      </c>
      <c r="Q33" t="s">
        <v>21</v>
      </c>
      <c r="R33" t="s">
        <v>22</v>
      </c>
      <c r="S33" t="s">
        <v>23</v>
      </c>
      <c r="T33" t="s">
        <v>29</v>
      </c>
      <c r="U33" s="1">
        <v>45379.713877314818</v>
      </c>
      <c r="V33" t="s">
        <v>68</v>
      </c>
      <c r="W33" t="s">
        <v>54</v>
      </c>
      <c r="X33" s="2">
        <v>45190</v>
      </c>
      <c r="Y33" s="2">
        <v>45190</v>
      </c>
      <c r="Z33" t="s">
        <v>54</v>
      </c>
      <c r="AA33">
        <v>590</v>
      </c>
      <c r="AB33" t="s">
        <v>28</v>
      </c>
      <c r="AC33">
        <v>1</v>
      </c>
    </row>
    <row r="34" spans="1:29" x14ac:dyDescent="0.25">
      <c r="A34">
        <f t="shared" si="0"/>
        <v>1</v>
      </c>
      <c r="B34">
        <f t="shared" si="1"/>
        <v>1</v>
      </c>
      <c r="C34" t="str">
        <f t="shared" si="2"/>
        <v>NA</v>
      </c>
      <c r="D34">
        <f t="shared" si="3"/>
        <v>0</v>
      </c>
      <c r="E34" t="str">
        <f>VLOOKUP(L34,Hydro[],2,FALSE)</f>
        <v>GRA - Lower Granite Dam Adult</v>
      </c>
      <c r="F34">
        <f>MATCH(L34,'VLOOKUP Function'!A:A,0)</f>
        <v>15</v>
      </c>
      <c r="G34" t="str" cm="1">
        <f t="array" ref="G34">INDEX('VLOOKUP Function'!B:B,F34)</f>
        <v>GRA - Lower Granite Dam Adult</v>
      </c>
      <c r="H34" t="str">
        <f>INDEX('VLOOKUP Function'!B:B, MATCH('Interrogation Detail Lochsa'!L34,'VLOOKUP Function'!A:A,0))</f>
        <v>GRA - Lower Granite Dam Adult</v>
      </c>
      <c r="I34" t="str">
        <f>_xlfn.XLOOKUP(L34,'Interrogation Summary Hydro'!A:A,'Interrogation Summary Hydro'!D:D,"No hydrosystem detection")</f>
        <v>GRA - Lower Granite Dam Adult</v>
      </c>
      <c r="J34" s="2">
        <f>_xlfn.XLOOKUP(L34,'Interrogation Summary Hydro'!A:A,'Interrogation Summary Hydro'!E:E,"#NA")</f>
        <v>45190.430694444447</v>
      </c>
      <c r="K34" s="2" t="str" cm="1">
        <f t="array" ref="K34">VLOOKUP($L34&amp;U34,CHOOSE({1,2},MULTILOOKUP!$A$2:$A$436&amp;MULTILOOKUP!$B$2:$B$436,MULTILOOKUP!$C$2:$C$436),2,FALSE)</f>
        <v>B1</v>
      </c>
      <c r="L34" t="s">
        <v>69</v>
      </c>
      <c r="M34" t="s">
        <v>67</v>
      </c>
      <c r="N34">
        <v>3</v>
      </c>
      <c r="O34" t="s">
        <v>20</v>
      </c>
      <c r="P34">
        <v>2</v>
      </c>
      <c r="Q34" t="s">
        <v>21</v>
      </c>
      <c r="R34" t="s">
        <v>22</v>
      </c>
      <c r="S34" t="s">
        <v>23</v>
      </c>
      <c r="T34" t="s">
        <v>24</v>
      </c>
      <c r="U34" s="1">
        <v>45369.999502314815</v>
      </c>
      <c r="V34" t="s">
        <v>32</v>
      </c>
      <c r="W34" t="s">
        <v>54</v>
      </c>
      <c r="X34" s="2">
        <v>45190</v>
      </c>
      <c r="Y34" s="2">
        <v>45190</v>
      </c>
      <c r="Z34" t="s">
        <v>54</v>
      </c>
      <c r="AA34">
        <v>820</v>
      </c>
      <c r="AB34" t="s">
        <v>28</v>
      </c>
      <c r="AC34">
        <v>1</v>
      </c>
    </row>
    <row r="35" spans="1:29" x14ac:dyDescent="0.25">
      <c r="A35">
        <f t="shared" si="0"/>
        <v>0</v>
      </c>
      <c r="B35">
        <f t="shared" si="1"/>
        <v>2</v>
      </c>
      <c r="C35" t="str">
        <f t="shared" si="2"/>
        <v>NA</v>
      </c>
      <c r="D35">
        <f t="shared" si="3"/>
        <v>0</v>
      </c>
      <c r="E35" t="str">
        <f>VLOOKUP(L35,Hydro[],2,FALSE)</f>
        <v>GRA - Lower Granite Dam Adult</v>
      </c>
      <c r="F35">
        <f>MATCH(L35,'VLOOKUP Function'!A:A,0)</f>
        <v>15</v>
      </c>
      <c r="G35" t="str" cm="1">
        <f t="array" ref="G35">INDEX('VLOOKUP Function'!B:B,F35)</f>
        <v>GRA - Lower Granite Dam Adult</v>
      </c>
      <c r="H35" t="str">
        <f>INDEX('VLOOKUP Function'!B:B, MATCH('Interrogation Detail Lochsa'!L35,'VLOOKUP Function'!A:A,0))</f>
        <v>GRA - Lower Granite Dam Adult</v>
      </c>
      <c r="I35" t="str">
        <f>_xlfn.XLOOKUP(L35,'Interrogation Summary Hydro'!A:A,'Interrogation Summary Hydro'!D:D,"No hydrosystem detection")</f>
        <v>GRA - Lower Granite Dam Adult</v>
      </c>
      <c r="J35" s="2">
        <f>_xlfn.XLOOKUP(L35,'Interrogation Summary Hydro'!A:A,'Interrogation Summary Hydro'!E:E,"#NA")</f>
        <v>45190.430694444447</v>
      </c>
      <c r="K35" s="2" t="str" cm="1">
        <f t="array" ref="K35">VLOOKUP($L35&amp;U35,CHOOSE({1,2},MULTILOOKUP!$A$2:$A$436&amp;MULTILOOKUP!$B$2:$B$436,MULTILOOKUP!$C$2:$C$436),2,FALSE)</f>
        <v>A4</v>
      </c>
      <c r="L35" t="s">
        <v>69</v>
      </c>
      <c r="M35" t="s">
        <v>67</v>
      </c>
      <c r="N35">
        <v>3</v>
      </c>
      <c r="O35" t="s">
        <v>20</v>
      </c>
      <c r="P35">
        <v>2</v>
      </c>
      <c r="Q35" t="s">
        <v>21</v>
      </c>
      <c r="R35" t="s">
        <v>22</v>
      </c>
      <c r="S35" t="s">
        <v>23</v>
      </c>
      <c r="T35" t="s">
        <v>29</v>
      </c>
      <c r="U35" s="1">
        <v>45370.165185185186</v>
      </c>
      <c r="V35" t="s">
        <v>56</v>
      </c>
      <c r="W35" t="s">
        <v>54</v>
      </c>
      <c r="X35" s="2">
        <v>45190</v>
      </c>
      <c r="Y35" s="2">
        <v>45190</v>
      </c>
      <c r="Z35" t="s">
        <v>54</v>
      </c>
      <c r="AA35">
        <v>820</v>
      </c>
      <c r="AB35" t="s">
        <v>28</v>
      </c>
      <c r="AC35">
        <v>1</v>
      </c>
    </row>
    <row r="36" spans="1:29" x14ac:dyDescent="0.25">
      <c r="A36">
        <f t="shared" si="0"/>
        <v>1</v>
      </c>
      <c r="B36">
        <f t="shared" si="1"/>
        <v>1</v>
      </c>
      <c r="C36" t="str">
        <f t="shared" si="2"/>
        <v>NA</v>
      </c>
      <c r="D36">
        <f t="shared" si="3"/>
        <v>0</v>
      </c>
      <c r="E36" t="str">
        <f>VLOOKUP(L36,Hydro[],2,FALSE)</f>
        <v>GRA - Lower Granite Dam Adult</v>
      </c>
      <c r="F36">
        <f>MATCH(L36,'VLOOKUP Function'!A:A,0)</f>
        <v>16</v>
      </c>
      <c r="G36" t="str" cm="1">
        <f t="array" ref="G36">INDEX('VLOOKUP Function'!B:B,F36)</f>
        <v>GRA - Lower Granite Dam Adult</v>
      </c>
      <c r="H36" t="str">
        <f>INDEX('VLOOKUP Function'!B:B, MATCH('Interrogation Detail Lochsa'!L36,'VLOOKUP Function'!A:A,0))</f>
        <v>GRA - Lower Granite Dam Adult</v>
      </c>
      <c r="I36" t="str">
        <f>_xlfn.XLOOKUP(L36,'Interrogation Summary Hydro'!A:A,'Interrogation Summary Hydro'!D:D,"No hydrosystem detection")</f>
        <v>GRA - Lower Granite Dam Adult</v>
      </c>
      <c r="J36" s="2">
        <f>_xlfn.XLOOKUP(L36,'Interrogation Summary Hydro'!A:A,'Interrogation Summary Hydro'!E:E,"#NA")</f>
        <v>45133.254062499997</v>
      </c>
      <c r="K36" s="2" t="str" cm="1">
        <f t="array" ref="K36">VLOOKUP($L36&amp;U36,CHOOSE({1,2},MULTILOOKUP!$A$2:$A$436&amp;MULTILOOKUP!$B$2:$B$436,MULTILOOKUP!$C$2:$C$436),2,FALSE)</f>
        <v>B1</v>
      </c>
      <c r="L36" t="s">
        <v>70</v>
      </c>
      <c r="M36" t="s">
        <v>71</v>
      </c>
      <c r="N36">
        <v>3</v>
      </c>
      <c r="O36" t="s">
        <v>20</v>
      </c>
      <c r="P36">
        <v>2</v>
      </c>
      <c r="Q36" t="s">
        <v>21</v>
      </c>
      <c r="R36" t="s">
        <v>22</v>
      </c>
      <c r="S36" t="s">
        <v>23</v>
      </c>
      <c r="T36" t="s">
        <v>24</v>
      </c>
      <c r="U36" s="1">
        <v>45368.843981481485</v>
      </c>
      <c r="V36" t="s">
        <v>32</v>
      </c>
      <c r="W36" t="s">
        <v>54</v>
      </c>
      <c r="X36" s="2">
        <v>45132</v>
      </c>
      <c r="Y36" s="2">
        <v>45132</v>
      </c>
      <c r="Z36" t="s">
        <v>54</v>
      </c>
      <c r="AA36">
        <v>740</v>
      </c>
      <c r="AB36" t="s">
        <v>28</v>
      </c>
      <c r="AC36">
        <v>1</v>
      </c>
    </row>
    <row r="37" spans="1:29" x14ac:dyDescent="0.25">
      <c r="A37">
        <f t="shared" si="0"/>
        <v>0</v>
      </c>
      <c r="B37">
        <f t="shared" si="1"/>
        <v>2</v>
      </c>
      <c r="C37" t="str">
        <f t="shared" si="2"/>
        <v>NA</v>
      </c>
      <c r="D37">
        <f t="shared" si="3"/>
        <v>0</v>
      </c>
      <c r="E37" t="str">
        <f>VLOOKUP(L37,Hydro[],2,FALSE)</f>
        <v>GRA - Lower Granite Dam Adult</v>
      </c>
      <c r="F37">
        <f>MATCH(L37,'VLOOKUP Function'!A:A,0)</f>
        <v>16</v>
      </c>
      <c r="G37" t="str" cm="1">
        <f t="array" ref="G37">INDEX('VLOOKUP Function'!B:B,F37)</f>
        <v>GRA - Lower Granite Dam Adult</v>
      </c>
      <c r="H37" t="str">
        <f>INDEX('VLOOKUP Function'!B:B, MATCH('Interrogation Detail Lochsa'!L37,'VLOOKUP Function'!A:A,0))</f>
        <v>GRA - Lower Granite Dam Adult</v>
      </c>
      <c r="I37" t="str">
        <f>_xlfn.XLOOKUP(L37,'Interrogation Summary Hydro'!A:A,'Interrogation Summary Hydro'!D:D,"No hydrosystem detection")</f>
        <v>GRA - Lower Granite Dam Adult</v>
      </c>
      <c r="J37" s="2">
        <f>_xlfn.XLOOKUP(L37,'Interrogation Summary Hydro'!A:A,'Interrogation Summary Hydro'!E:E,"#NA")</f>
        <v>45133.254062499997</v>
      </c>
      <c r="K37" s="2" t="str" cm="1">
        <f t="array" ref="K37">VLOOKUP($L37&amp;U37,CHOOSE({1,2},MULTILOOKUP!$A$2:$A$436&amp;MULTILOOKUP!$B$2:$B$436,MULTILOOKUP!$C$2:$C$436),2,FALSE)</f>
        <v>A3</v>
      </c>
      <c r="L37" t="s">
        <v>70</v>
      </c>
      <c r="M37" t="s">
        <v>71</v>
      </c>
      <c r="N37">
        <v>3</v>
      </c>
      <c r="O37" t="s">
        <v>20</v>
      </c>
      <c r="P37">
        <v>2</v>
      </c>
      <c r="Q37" t="s">
        <v>21</v>
      </c>
      <c r="R37" t="s">
        <v>22</v>
      </c>
      <c r="S37" t="s">
        <v>23</v>
      </c>
      <c r="T37" t="s">
        <v>29</v>
      </c>
      <c r="U37" s="1">
        <v>45369.033125000002</v>
      </c>
      <c r="V37" t="s">
        <v>30</v>
      </c>
      <c r="W37" t="s">
        <v>54</v>
      </c>
      <c r="X37" s="2">
        <v>45132</v>
      </c>
      <c r="Y37" s="2">
        <v>45132</v>
      </c>
      <c r="Z37" t="s">
        <v>54</v>
      </c>
      <c r="AA37">
        <v>740</v>
      </c>
      <c r="AB37" t="s">
        <v>28</v>
      </c>
      <c r="AC37">
        <v>1</v>
      </c>
    </row>
    <row r="38" spans="1:29" x14ac:dyDescent="0.25">
      <c r="A38">
        <f t="shared" si="0"/>
        <v>1</v>
      </c>
      <c r="B38">
        <f t="shared" si="1"/>
        <v>1</v>
      </c>
      <c r="C38" t="str">
        <f t="shared" si="2"/>
        <v>NA</v>
      </c>
      <c r="D38">
        <f t="shared" si="3"/>
        <v>0</v>
      </c>
      <c r="E38" t="str">
        <f>VLOOKUP(L38,Hydro[],2,FALSE)</f>
        <v>GRA - Lower Granite Dam Adult</v>
      </c>
      <c r="F38">
        <f>MATCH(L38,'VLOOKUP Function'!A:A,0)</f>
        <v>17</v>
      </c>
      <c r="G38" t="str" cm="1">
        <f t="array" ref="G38">INDEX('VLOOKUP Function'!B:B,F38)</f>
        <v>GRA - Lower Granite Dam Adult</v>
      </c>
      <c r="H38" t="str">
        <f>INDEX('VLOOKUP Function'!B:B, MATCH('Interrogation Detail Lochsa'!L38,'VLOOKUP Function'!A:A,0))</f>
        <v>GRA - Lower Granite Dam Adult</v>
      </c>
      <c r="I38" t="str">
        <f>_xlfn.XLOOKUP(L38,'Interrogation Summary Hydro'!A:A,'Interrogation Summary Hydro'!D:D,"No hydrosystem detection")</f>
        <v>GRA - Lower Granite Dam Adult</v>
      </c>
      <c r="J38" s="2">
        <f>_xlfn.XLOOKUP(L38,'Interrogation Summary Hydro'!A:A,'Interrogation Summary Hydro'!E:E,"#NA")</f>
        <v>45184.379305555558</v>
      </c>
      <c r="K38" s="2" t="str" cm="1">
        <f t="array" ref="K38">VLOOKUP($L38&amp;U38,CHOOSE({1,2},MULTILOOKUP!$A$2:$A$436&amp;MULTILOOKUP!$B$2:$B$436,MULTILOOKUP!$C$2:$C$436),2,FALSE)</f>
        <v>A3</v>
      </c>
      <c r="L38" t="s">
        <v>72</v>
      </c>
      <c r="M38" t="s">
        <v>73</v>
      </c>
      <c r="N38">
        <v>3</v>
      </c>
      <c r="O38" t="s">
        <v>20</v>
      </c>
      <c r="P38">
        <v>2</v>
      </c>
      <c r="Q38" t="s">
        <v>21</v>
      </c>
      <c r="R38" t="s">
        <v>22</v>
      </c>
      <c r="S38" t="s">
        <v>23</v>
      </c>
      <c r="T38" t="s">
        <v>29</v>
      </c>
      <c r="U38" s="1">
        <v>45371.026307870372</v>
      </c>
      <c r="V38" t="s">
        <v>30</v>
      </c>
      <c r="W38" t="s">
        <v>54</v>
      </c>
      <c r="X38" s="2">
        <v>45184</v>
      </c>
      <c r="Y38" s="2">
        <v>45184</v>
      </c>
      <c r="Z38" t="s">
        <v>54</v>
      </c>
      <c r="AA38">
        <v>840</v>
      </c>
      <c r="AB38" t="s">
        <v>28</v>
      </c>
      <c r="AC38">
        <v>1</v>
      </c>
    </row>
    <row r="39" spans="1:29" x14ac:dyDescent="0.25">
      <c r="A39">
        <f t="shared" si="0"/>
        <v>1</v>
      </c>
      <c r="B39">
        <f t="shared" si="1"/>
        <v>1</v>
      </c>
      <c r="C39" t="str">
        <f t="shared" si="2"/>
        <v>NA</v>
      </c>
      <c r="D39">
        <f t="shared" si="3"/>
        <v>0</v>
      </c>
      <c r="E39" t="str">
        <f>VLOOKUP(L39,Hydro[],2,FALSE)</f>
        <v>GRA - Lower Granite Dam Adult</v>
      </c>
      <c r="F39">
        <f>MATCH(L39,'VLOOKUP Function'!A:A,0)</f>
        <v>18</v>
      </c>
      <c r="G39" t="str" cm="1">
        <f t="array" ref="G39">INDEX('VLOOKUP Function'!B:B,F39)</f>
        <v>GRA - Lower Granite Dam Adult</v>
      </c>
      <c r="H39" t="str">
        <f>INDEX('VLOOKUP Function'!B:B, MATCH('Interrogation Detail Lochsa'!L39,'VLOOKUP Function'!A:A,0))</f>
        <v>GRA - Lower Granite Dam Adult</v>
      </c>
      <c r="I39" t="str">
        <f>_xlfn.XLOOKUP(L39,'Interrogation Summary Hydro'!A:A,'Interrogation Summary Hydro'!D:D,"No hydrosystem detection")</f>
        <v>GRA - Lower Granite Dam Adult</v>
      </c>
      <c r="J39" s="2">
        <f>_xlfn.XLOOKUP(L39,'Interrogation Summary Hydro'!A:A,'Interrogation Summary Hydro'!E:E,"#NA")</f>
        <v>45183.650092592594</v>
      </c>
      <c r="K39" s="2" t="str" cm="1">
        <f t="array" ref="K39">VLOOKUP($L39&amp;U39,CHOOSE({1,2},MULTILOOKUP!$A$2:$A$436&amp;MULTILOOKUP!$B$2:$B$436,MULTILOOKUP!$C$2:$C$436),2,FALSE)</f>
        <v>B2</v>
      </c>
      <c r="L39" t="s">
        <v>74</v>
      </c>
      <c r="M39" t="s">
        <v>75</v>
      </c>
      <c r="N39">
        <v>3</v>
      </c>
      <c r="O39" t="s">
        <v>20</v>
      </c>
      <c r="P39">
        <v>2</v>
      </c>
      <c r="Q39" t="s">
        <v>21</v>
      </c>
      <c r="R39" t="s">
        <v>22</v>
      </c>
      <c r="S39" t="s">
        <v>23</v>
      </c>
      <c r="T39" t="s">
        <v>24</v>
      </c>
      <c r="U39" s="1">
        <v>45368.871620370373</v>
      </c>
      <c r="V39" t="s">
        <v>76</v>
      </c>
      <c r="W39" t="s">
        <v>54</v>
      </c>
      <c r="X39" s="2">
        <v>45183</v>
      </c>
      <c r="Y39" s="2">
        <v>45183</v>
      </c>
      <c r="Z39" t="s">
        <v>54</v>
      </c>
      <c r="AA39">
        <v>820</v>
      </c>
      <c r="AB39" t="s">
        <v>28</v>
      </c>
      <c r="AC39">
        <v>1</v>
      </c>
    </row>
    <row r="40" spans="1:29" x14ac:dyDescent="0.25">
      <c r="A40">
        <f t="shared" si="0"/>
        <v>0</v>
      </c>
      <c r="B40">
        <f t="shared" si="1"/>
        <v>2</v>
      </c>
      <c r="C40" t="str">
        <f t="shared" si="2"/>
        <v>NA</v>
      </c>
      <c r="D40">
        <f t="shared" si="3"/>
        <v>0</v>
      </c>
      <c r="E40" t="str">
        <f>VLOOKUP(L40,Hydro[],2,FALSE)</f>
        <v>GRA - Lower Granite Dam Adult</v>
      </c>
      <c r="F40">
        <f>MATCH(L40,'VLOOKUP Function'!A:A,0)</f>
        <v>18</v>
      </c>
      <c r="G40" t="str" cm="1">
        <f t="array" ref="G40">INDEX('VLOOKUP Function'!B:B,F40)</f>
        <v>GRA - Lower Granite Dam Adult</v>
      </c>
      <c r="H40" t="str">
        <f>INDEX('VLOOKUP Function'!B:B, MATCH('Interrogation Detail Lochsa'!L40,'VLOOKUP Function'!A:A,0))</f>
        <v>GRA - Lower Granite Dam Adult</v>
      </c>
      <c r="I40" t="str">
        <f>_xlfn.XLOOKUP(L40,'Interrogation Summary Hydro'!A:A,'Interrogation Summary Hydro'!D:D,"No hydrosystem detection")</f>
        <v>GRA - Lower Granite Dam Adult</v>
      </c>
      <c r="J40" s="2">
        <f>_xlfn.XLOOKUP(L40,'Interrogation Summary Hydro'!A:A,'Interrogation Summary Hydro'!E:E,"#NA")</f>
        <v>45183.650092592594</v>
      </c>
      <c r="K40" s="2" t="str" cm="1">
        <f t="array" ref="K40">VLOOKUP($L40&amp;U40,CHOOSE({1,2},MULTILOOKUP!$A$2:$A$436&amp;MULTILOOKUP!$B$2:$B$436,MULTILOOKUP!$C$2:$C$436),2,FALSE)</f>
        <v>A4</v>
      </c>
      <c r="L40" t="s">
        <v>74</v>
      </c>
      <c r="M40" t="s">
        <v>75</v>
      </c>
      <c r="N40">
        <v>3</v>
      </c>
      <c r="O40" t="s">
        <v>20</v>
      </c>
      <c r="P40">
        <v>2</v>
      </c>
      <c r="Q40" t="s">
        <v>21</v>
      </c>
      <c r="R40" t="s">
        <v>22</v>
      </c>
      <c r="S40" t="s">
        <v>23</v>
      </c>
      <c r="T40" t="s">
        <v>29</v>
      </c>
      <c r="U40" s="1">
        <v>45368.999108796299</v>
      </c>
      <c r="V40" t="s">
        <v>56</v>
      </c>
      <c r="W40" t="s">
        <v>54</v>
      </c>
      <c r="X40" s="2">
        <v>45183</v>
      </c>
      <c r="Y40" s="2">
        <v>45183</v>
      </c>
      <c r="Z40" t="s">
        <v>54</v>
      </c>
      <c r="AA40">
        <v>820</v>
      </c>
      <c r="AB40" t="s">
        <v>28</v>
      </c>
      <c r="AC40">
        <v>1</v>
      </c>
    </row>
    <row r="41" spans="1:29" x14ac:dyDescent="0.25">
      <c r="A41">
        <f t="shared" si="0"/>
        <v>1</v>
      </c>
      <c r="B41">
        <f t="shared" si="1"/>
        <v>1</v>
      </c>
      <c r="C41" t="str">
        <f t="shared" si="2"/>
        <v>NA</v>
      </c>
      <c r="D41">
        <f t="shared" si="3"/>
        <v>0</v>
      </c>
      <c r="E41" t="str">
        <f>VLOOKUP(L41,Hydro[],2,FALSE)</f>
        <v>GRA - Lower Granite Dam Adult</v>
      </c>
      <c r="F41">
        <f>MATCH(L41,'VLOOKUP Function'!A:A,0)</f>
        <v>19</v>
      </c>
      <c r="G41" t="str" cm="1">
        <f t="array" ref="G41">INDEX('VLOOKUP Function'!B:B,F41)</f>
        <v>GRA - Lower Granite Dam Adult</v>
      </c>
      <c r="H41" t="str">
        <f>INDEX('VLOOKUP Function'!B:B, MATCH('Interrogation Detail Lochsa'!L41,'VLOOKUP Function'!A:A,0))</f>
        <v>GRA - Lower Granite Dam Adult</v>
      </c>
      <c r="I41" t="str">
        <f>_xlfn.XLOOKUP(L41,'Interrogation Summary Hydro'!A:A,'Interrogation Summary Hydro'!D:D,"No hydrosystem detection")</f>
        <v>GRA - Lower Granite Dam Adult</v>
      </c>
      <c r="J41" s="2">
        <f>_xlfn.XLOOKUP(L41,'Interrogation Summary Hydro'!A:A,'Interrogation Summary Hydro'!E:E,"#NA")</f>
        <v>45186.53361111111</v>
      </c>
      <c r="K41" s="2" t="str" cm="1">
        <f t="array" ref="K41">VLOOKUP($L41&amp;U41,CHOOSE({1,2},MULTILOOKUP!$A$2:$A$436&amp;MULTILOOKUP!$B$2:$B$436,MULTILOOKUP!$C$2:$C$436),2,FALSE)</f>
        <v>B3</v>
      </c>
      <c r="L41" t="s">
        <v>77</v>
      </c>
      <c r="M41" t="s">
        <v>73</v>
      </c>
      <c r="N41">
        <v>3</v>
      </c>
      <c r="O41" t="s">
        <v>20</v>
      </c>
      <c r="P41">
        <v>2</v>
      </c>
      <c r="Q41" t="s">
        <v>21</v>
      </c>
      <c r="R41" t="s">
        <v>22</v>
      </c>
      <c r="S41" t="s">
        <v>23</v>
      </c>
      <c r="T41" t="s">
        <v>24</v>
      </c>
      <c r="U41" s="1">
        <v>45344.709618055553</v>
      </c>
      <c r="V41" t="s">
        <v>78</v>
      </c>
      <c r="W41" t="s">
        <v>54</v>
      </c>
      <c r="X41" s="2">
        <v>45184</v>
      </c>
      <c r="Y41" s="2">
        <v>45184</v>
      </c>
      <c r="Z41" t="s">
        <v>54</v>
      </c>
      <c r="AA41">
        <v>830</v>
      </c>
      <c r="AB41" t="s">
        <v>28</v>
      </c>
      <c r="AC41">
        <v>1</v>
      </c>
    </row>
    <row r="42" spans="1:29" x14ac:dyDescent="0.25">
      <c r="A42">
        <f t="shared" si="0"/>
        <v>0</v>
      </c>
      <c r="B42">
        <f t="shared" si="1"/>
        <v>2</v>
      </c>
      <c r="C42" t="str">
        <f t="shared" si="2"/>
        <v>NA</v>
      </c>
      <c r="D42">
        <f t="shared" si="3"/>
        <v>0</v>
      </c>
      <c r="E42" t="str">
        <f>VLOOKUP(L42,Hydro[],2,FALSE)</f>
        <v>GRA - Lower Granite Dam Adult</v>
      </c>
      <c r="F42">
        <f>MATCH(L42,'VLOOKUP Function'!A:A,0)</f>
        <v>19</v>
      </c>
      <c r="G42" t="str" cm="1">
        <f t="array" ref="G42">INDEX('VLOOKUP Function'!B:B,F42)</f>
        <v>GRA - Lower Granite Dam Adult</v>
      </c>
      <c r="H42" t="str">
        <f>INDEX('VLOOKUP Function'!B:B, MATCH('Interrogation Detail Lochsa'!L42,'VLOOKUP Function'!A:A,0))</f>
        <v>GRA - Lower Granite Dam Adult</v>
      </c>
      <c r="I42" t="str">
        <f>_xlfn.XLOOKUP(L42,'Interrogation Summary Hydro'!A:A,'Interrogation Summary Hydro'!D:D,"No hydrosystem detection")</f>
        <v>GRA - Lower Granite Dam Adult</v>
      </c>
      <c r="J42" s="2">
        <f>_xlfn.XLOOKUP(L42,'Interrogation Summary Hydro'!A:A,'Interrogation Summary Hydro'!E:E,"#NA")</f>
        <v>45186.53361111111</v>
      </c>
      <c r="K42" s="2" t="str" cm="1">
        <f t="array" ref="K42">VLOOKUP($L42&amp;U42,CHOOSE({1,2},MULTILOOKUP!$A$2:$A$436&amp;MULTILOOKUP!$B$2:$B$436,MULTILOOKUP!$C$2:$C$436),2,FALSE)</f>
        <v>A4</v>
      </c>
      <c r="L42" t="s">
        <v>77</v>
      </c>
      <c r="M42" t="s">
        <v>73</v>
      </c>
      <c r="N42">
        <v>3</v>
      </c>
      <c r="O42" t="s">
        <v>20</v>
      </c>
      <c r="P42">
        <v>2</v>
      </c>
      <c r="Q42" t="s">
        <v>21</v>
      </c>
      <c r="R42" t="s">
        <v>22</v>
      </c>
      <c r="S42" t="s">
        <v>23</v>
      </c>
      <c r="T42" t="s">
        <v>29</v>
      </c>
      <c r="U42" s="1">
        <v>45344.922361111108</v>
      </c>
      <c r="V42" t="s">
        <v>56</v>
      </c>
      <c r="W42" t="s">
        <v>54</v>
      </c>
      <c r="X42" s="2">
        <v>45184</v>
      </c>
      <c r="Y42" s="2">
        <v>45184</v>
      </c>
      <c r="Z42" t="s">
        <v>54</v>
      </c>
      <c r="AA42">
        <v>830</v>
      </c>
      <c r="AB42" t="s">
        <v>28</v>
      </c>
      <c r="AC42">
        <v>1</v>
      </c>
    </row>
    <row r="43" spans="1:29" x14ac:dyDescent="0.25">
      <c r="A43">
        <f t="shared" si="0"/>
        <v>0</v>
      </c>
      <c r="B43">
        <f t="shared" si="1"/>
        <v>3</v>
      </c>
      <c r="C43" t="str">
        <f t="shared" si="2"/>
        <v>SY2025</v>
      </c>
      <c r="D43">
        <f t="shared" si="3"/>
        <v>1</v>
      </c>
      <c r="E43" t="str">
        <f>VLOOKUP(L43,Hydro[],2,FALSE)</f>
        <v>GRA - Lower Granite Dam Adult</v>
      </c>
      <c r="F43">
        <f>MATCH(L43,'VLOOKUP Function'!A:A,0)</f>
        <v>19</v>
      </c>
      <c r="G43" t="str" cm="1">
        <f t="array" ref="G43">INDEX('VLOOKUP Function'!B:B,F43)</f>
        <v>GRA - Lower Granite Dam Adult</v>
      </c>
      <c r="H43" t="str">
        <f>INDEX('VLOOKUP Function'!B:B, MATCH('Interrogation Detail Lochsa'!L43,'VLOOKUP Function'!A:A,0))</f>
        <v>GRA - Lower Granite Dam Adult</v>
      </c>
      <c r="I43" t="str">
        <f>_xlfn.XLOOKUP(L43,'Interrogation Summary Hydro'!A:A,'Interrogation Summary Hydro'!D:D,"No hydrosystem detection")</f>
        <v>GRA - Lower Granite Dam Adult</v>
      </c>
      <c r="J43" s="2">
        <f>_xlfn.XLOOKUP(L43,'Interrogation Summary Hydro'!A:A,'Interrogation Summary Hydro'!E:E,"#NA")</f>
        <v>45186.53361111111</v>
      </c>
      <c r="K43" s="2" t="str" cm="1">
        <f t="array" ref="K43">VLOOKUP($L43&amp;U43,CHOOSE({1,2},MULTILOOKUP!$A$2:$A$436&amp;MULTILOOKUP!$B$2:$B$436,MULTILOOKUP!$C$2:$C$436),2,FALSE)</f>
        <v>BA</v>
      </c>
      <c r="L43" t="s">
        <v>77</v>
      </c>
      <c r="M43" t="s">
        <v>73</v>
      </c>
      <c r="N43">
        <v>3</v>
      </c>
      <c r="O43" t="s">
        <v>20</v>
      </c>
      <c r="P43">
        <v>2</v>
      </c>
      <c r="Q43" t="s">
        <v>21</v>
      </c>
      <c r="R43" t="s">
        <v>22</v>
      </c>
      <c r="S43" t="s">
        <v>23</v>
      </c>
      <c r="T43" t="s">
        <v>24</v>
      </c>
      <c r="U43" s="1">
        <v>45717.025011574071</v>
      </c>
      <c r="V43" t="s">
        <v>39</v>
      </c>
      <c r="W43" t="s">
        <v>54</v>
      </c>
      <c r="X43" s="2">
        <v>45184</v>
      </c>
      <c r="Y43" s="2">
        <v>45184</v>
      </c>
      <c r="Z43" t="s">
        <v>54</v>
      </c>
      <c r="AA43">
        <v>830</v>
      </c>
      <c r="AB43" t="s">
        <v>28</v>
      </c>
      <c r="AC43">
        <v>1</v>
      </c>
    </row>
    <row r="44" spans="1:29" x14ac:dyDescent="0.25">
      <c r="A44">
        <f t="shared" si="0"/>
        <v>0</v>
      </c>
      <c r="B44">
        <f t="shared" si="1"/>
        <v>4</v>
      </c>
      <c r="C44" t="str">
        <f t="shared" si="2"/>
        <v>SY2025</v>
      </c>
      <c r="D44">
        <f t="shared" si="3"/>
        <v>1</v>
      </c>
      <c r="E44" t="str">
        <f>VLOOKUP(L44,Hydro[],2,FALSE)</f>
        <v>GRA - Lower Granite Dam Adult</v>
      </c>
      <c r="F44">
        <f>MATCH(L44,'VLOOKUP Function'!A:A,0)</f>
        <v>19</v>
      </c>
      <c r="G44" t="str" cm="1">
        <f t="array" ref="G44">INDEX('VLOOKUP Function'!B:B,F44)</f>
        <v>GRA - Lower Granite Dam Adult</v>
      </c>
      <c r="H44" t="str">
        <f>INDEX('VLOOKUP Function'!B:B, MATCH('Interrogation Detail Lochsa'!L44,'VLOOKUP Function'!A:A,0))</f>
        <v>GRA - Lower Granite Dam Adult</v>
      </c>
      <c r="I44" t="str">
        <f>_xlfn.XLOOKUP(L44,'Interrogation Summary Hydro'!A:A,'Interrogation Summary Hydro'!D:D,"No hydrosystem detection")</f>
        <v>GRA - Lower Granite Dam Adult</v>
      </c>
      <c r="J44" s="2">
        <f>_xlfn.XLOOKUP(L44,'Interrogation Summary Hydro'!A:A,'Interrogation Summary Hydro'!E:E,"#NA")</f>
        <v>45186.53361111111</v>
      </c>
      <c r="K44" s="2" t="str" cm="1">
        <f t="array" ref="K44">VLOOKUP($L44&amp;U44,CHOOSE({1,2},MULTILOOKUP!$A$2:$A$436&amp;MULTILOOKUP!$B$2:$B$436,MULTILOOKUP!$C$2:$C$436),2,FALSE)</f>
        <v>A2</v>
      </c>
      <c r="L44" t="s">
        <v>77</v>
      </c>
      <c r="M44" t="s">
        <v>73</v>
      </c>
      <c r="N44">
        <v>3</v>
      </c>
      <c r="O44" t="s">
        <v>20</v>
      </c>
      <c r="P44">
        <v>2</v>
      </c>
      <c r="Q44" t="s">
        <v>21</v>
      </c>
      <c r="R44" t="s">
        <v>22</v>
      </c>
      <c r="S44" t="s">
        <v>23</v>
      </c>
      <c r="T44" t="s">
        <v>29</v>
      </c>
      <c r="U44" s="1">
        <v>45717.943726851852</v>
      </c>
      <c r="V44" t="s">
        <v>36</v>
      </c>
      <c r="W44" t="s">
        <v>54</v>
      </c>
      <c r="X44" s="2">
        <v>45184</v>
      </c>
      <c r="Y44" s="2">
        <v>45184</v>
      </c>
      <c r="Z44" t="s">
        <v>54</v>
      </c>
      <c r="AA44">
        <v>830</v>
      </c>
      <c r="AB44" t="s">
        <v>28</v>
      </c>
      <c r="AC44">
        <v>1</v>
      </c>
    </row>
    <row r="45" spans="1:29" x14ac:dyDescent="0.25">
      <c r="A45">
        <f t="shared" si="0"/>
        <v>1</v>
      </c>
      <c r="B45">
        <f t="shared" si="1"/>
        <v>1</v>
      </c>
      <c r="C45" t="str">
        <f t="shared" si="2"/>
        <v>NA</v>
      </c>
      <c r="D45">
        <f t="shared" si="3"/>
        <v>0</v>
      </c>
      <c r="E45" t="str">
        <f>VLOOKUP(L45,Hydro[],2,FALSE)</f>
        <v>GRA - Lower Granite Dam Adult</v>
      </c>
      <c r="F45">
        <f>MATCH(L45,'VLOOKUP Function'!A:A,0)</f>
        <v>20</v>
      </c>
      <c r="G45" t="str" cm="1">
        <f t="array" ref="G45">INDEX('VLOOKUP Function'!B:B,F45)</f>
        <v>GRA - Lower Granite Dam Adult</v>
      </c>
      <c r="H45" t="str">
        <f>INDEX('VLOOKUP Function'!B:B, MATCH('Interrogation Detail Lochsa'!L45,'VLOOKUP Function'!A:A,0))</f>
        <v>GRA - Lower Granite Dam Adult</v>
      </c>
      <c r="I45" t="str">
        <f>_xlfn.XLOOKUP(L45,'Interrogation Summary Hydro'!A:A,'Interrogation Summary Hydro'!D:D,"No hydrosystem detection")</f>
        <v>GRA - Lower Granite Dam Adult</v>
      </c>
      <c r="J45" s="2">
        <f>_xlfn.XLOOKUP(L45,'Interrogation Summary Hydro'!A:A,'Interrogation Summary Hydro'!E:E,"#NA")</f>
        <v>45185.571250000001</v>
      </c>
      <c r="K45" s="2" t="str" cm="1">
        <f t="array" ref="K45">VLOOKUP($L45&amp;U45,CHOOSE({1,2},MULTILOOKUP!$A$2:$A$436&amp;MULTILOOKUP!$B$2:$B$436,MULTILOOKUP!$C$2:$C$436),2,FALSE)</f>
        <v>B3</v>
      </c>
      <c r="L45" t="s">
        <v>79</v>
      </c>
      <c r="M45" t="s">
        <v>73</v>
      </c>
      <c r="N45">
        <v>3</v>
      </c>
      <c r="O45" t="s">
        <v>20</v>
      </c>
      <c r="P45">
        <v>2</v>
      </c>
      <c r="Q45" t="s">
        <v>21</v>
      </c>
      <c r="R45" t="s">
        <v>22</v>
      </c>
      <c r="S45" t="s">
        <v>23</v>
      </c>
      <c r="T45" t="s">
        <v>24</v>
      </c>
      <c r="U45" s="1">
        <v>45371.683680555558</v>
      </c>
      <c r="V45" t="s">
        <v>78</v>
      </c>
      <c r="W45" t="s">
        <v>54</v>
      </c>
      <c r="X45" s="2">
        <v>45184</v>
      </c>
      <c r="Y45" s="2">
        <v>45184</v>
      </c>
      <c r="Z45" t="s">
        <v>54</v>
      </c>
      <c r="AA45">
        <v>820</v>
      </c>
      <c r="AB45" t="s">
        <v>28</v>
      </c>
      <c r="AC45">
        <v>1</v>
      </c>
    </row>
    <row r="46" spans="1:29" x14ac:dyDescent="0.25">
      <c r="A46">
        <f t="shared" si="0"/>
        <v>0</v>
      </c>
      <c r="B46">
        <f t="shared" si="1"/>
        <v>2</v>
      </c>
      <c r="C46" t="str">
        <f t="shared" si="2"/>
        <v>NA</v>
      </c>
      <c r="D46">
        <f t="shared" si="3"/>
        <v>0</v>
      </c>
      <c r="E46" t="str">
        <f>VLOOKUP(L46,Hydro[],2,FALSE)</f>
        <v>GRA - Lower Granite Dam Adult</v>
      </c>
      <c r="F46">
        <f>MATCH(L46,'VLOOKUP Function'!A:A,0)</f>
        <v>20</v>
      </c>
      <c r="G46" t="str" cm="1">
        <f t="array" ref="G46">INDEX('VLOOKUP Function'!B:B,F46)</f>
        <v>GRA - Lower Granite Dam Adult</v>
      </c>
      <c r="H46" t="str">
        <f>INDEX('VLOOKUP Function'!B:B, MATCH('Interrogation Detail Lochsa'!L46,'VLOOKUP Function'!A:A,0))</f>
        <v>GRA - Lower Granite Dam Adult</v>
      </c>
      <c r="I46" t="str">
        <f>_xlfn.XLOOKUP(L46,'Interrogation Summary Hydro'!A:A,'Interrogation Summary Hydro'!D:D,"No hydrosystem detection")</f>
        <v>GRA - Lower Granite Dam Adult</v>
      </c>
      <c r="J46" s="2">
        <f>_xlfn.XLOOKUP(L46,'Interrogation Summary Hydro'!A:A,'Interrogation Summary Hydro'!E:E,"#NA")</f>
        <v>45185.571250000001</v>
      </c>
      <c r="K46" s="2" t="str" cm="1">
        <f t="array" ref="K46">VLOOKUP($L46&amp;U46,CHOOSE({1,2},MULTILOOKUP!$A$2:$A$436&amp;MULTILOOKUP!$B$2:$B$436,MULTILOOKUP!$C$2:$C$436),2,FALSE)</f>
        <v>A3</v>
      </c>
      <c r="L46" t="s">
        <v>79</v>
      </c>
      <c r="M46" t="s">
        <v>73</v>
      </c>
      <c r="N46">
        <v>3</v>
      </c>
      <c r="O46" t="s">
        <v>20</v>
      </c>
      <c r="P46">
        <v>2</v>
      </c>
      <c r="Q46" t="s">
        <v>21</v>
      </c>
      <c r="R46" t="s">
        <v>22</v>
      </c>
      <c r="S46" t="s">
        <v>23</v>
      </c>
      <c r="T46" t="s">
        <v>29</v>
      </c>
      <c r="U46" s="1">
        <v>45371.848611111112</v>
      </c>
      <c r="V46" t="s">
        <v>30</v>
      </c>
      <c r="W46" t="s">
        <v>54</v>
      </c>
      <c r="X46" s="2">
        <v>45184</v>
      </c>
      <c r="Y46" s="2">
        <v>45184</v>
      </c>
      <c r="Z46" t="s">
        <v>54</v>
      </c>
      <c r="AA46">
        <v>820</v>
      </c>
      <c r="AB46" t="s">
        <v>28</v>
      </c>
      <c r="AC46">
        <v>1</v>
      </c>
    </row>
    <row r="47" spans="1:29" x14ac:dyDescent="0.25">
      <c r="A47">
        <f t="shared" si="0"/>
        <v>0</v>
      </c>
      <c r="B47">
        <f t="shared" si="1"/>
        <v>3</v>
      </c>
      <c r="C47" t="str">
        <f t="shared" si="2"/>
        <v>NA</v>
      </c>
      <c r="D47">
        <f t="shared" si="3"/>
        <v>0</v>
      </c>
      <c r="E47" t="str">
        <f>VLOOKUP(L47,Hydro[],2,FALSE)</f>
        <v>GRA - Lower Granite Dam Adult</v>
      </c>
      <c r="F47">
        <f>MATCH(L47,'VLOOKUP Function'!A:A,0)</f>
        <v>20</v>
      </c>
      <c r="G47" t="str" cm="1">
        <f t="array" ref="G47">INDEX('VLOOKUP Function'!B:B,F47)</f>
        <v>GRA - Lower Granite Dam Adult</v>
      </c>
      <c r="H47" t="str">
        <f>INDEX('VLOOKUP Function'!B:B, MATCH('Interrogation Detail Lochsa'!L47,'VLOOKUP Function'!A:A,0))</f>
        <v>GRA - Lower Granite Dam Adult</v>
      </c>
      <c r="I47" t="str">
        <f>_xlfn.XLOOKUP(L47,'Interrogation Summary Hydro'!A:A,'Interrogation Summary Hydro'!D:D,"No hydrosystem detection")</f>
        <v>GRA - Lower Granite Dam Adult</v>
      </c>
      <c r="J47" s="2">
        <f>_xlfn.XLOOKUP(L47,'Interrogation Summary Hydro'!A:A,'Interrogation Summary Hydro'!E:E,"#NA")</f>
        <v>45185.571250000001</v>
      </c>
      <c r="K47" s="2" t="str" cm="1">
        <f t="array" ref="K47">VLOOKUP($L47&amp;U47,CHOOSE({1,2},MULTILOOKUP!$A$2:$A$436&amp;MULTILOOKUP!$B$2:$B$436,MULTILOOKUP!$C$2:$C$436),2,FALSE)</f>
        <v>A4</v>
      </c>
      <c r="L47" t="s">
        <v>79</v>
      </c>
      <c r="M47" t="s">
        <v>73</v>
      </c>
      <c r="N47">
        <v>3</v>
      </c>
      <c r="O47" t="s">
        <v>20</v>
      </c>
      <c r="P47">
        <v>2</v>
      </c>
      <c r="Q47" t="s">
        <v>21</v>
      </c>
      <c r="R47" t="s">
        <v>22</v>
      </c>
      <c r="S47" t="s">
        <v>23</v>
      </c>
      <c r="T47" t="s">
        <v>29</v>
      </c>
      <c r="U47" s="1">
        <v>45371.848645833335</v>
      </c>
      <c r="V47" t="s">
        <v>56</v>
      </c>
      <c r="W47" t="s">
        <v>54</v>
      </c>
      <c r="X47" s="2">
        <v>45184</v>
      </c>
      <c r="Y47" s="2">
        <v>45184</v>
      </c>
      <c r="Z47" t="s">
        <v>54</v>
      </c>
      <c r="AA47">
        <v>820</v>
      </c>
      <c r="AB47" t="s">
        <v>28</v>
      </c>
      <c r="AC47">
        <v>1</v>
      </c>
    </row>
    <row r="48" spans="1:29" x14ac:dyDescent="0.25">
      <c r="A48">
        <f t="shared" si="0"/>
        <v>1</v>
      </c>
      <c r="B48">
        <f t="shared" si="1"/>
        <v>1</v>
      </c>
      <c r="C48" t="str">
        <f t="shared" si="2"/>
        <v>SY2025</v>
      </c>
      <c r="D48">
        <f t="shared" si="3"/>
        <v>2</v>
      </c>
      <c r="E48" t="str">
        <f>VLOOKUP(L48,Hydro[],2,FALSE)</f>
        <v>GRA - Lower Granite Dam Adult</v>
      </c>
      <c r="F48">
        <f>MATCH(L48,'VLOOKUP Function'!A:A,0)</f>
        <v>21</v>
      </c>
      <c r="G48" t="str" cm="1">
        <f t="array" ref="G48">INDEX('VLOOKUP Function'!B:B,F48)</f>
        <v>GRA - Lower Granite Dam Adult</v>
      </c>
      <c r="H48" t="str">
        <f>INDEX('VLOOKUP Function'!B:B, MATCH('Interrogation Detail Lochsa'!L48,'VLOOKUP Function'!A:A,0))</f>
        <v>GRA - Lower Granite Dam Adult</v>
      </c>
      <c r="I48" t="str">
        <f>_xlfn.XLOOKUP(L48,'Interrogation Summary Hydro'!A:A,'Interrogation Summary Hydro'!D:D,"No hydrosystem detection")</f>
        <v>GRA - Lower Granite Dam Adult</v>
      </c>
      <c r="J48" s="2">
        <f>_xlfn.XLOOKUP(L48,'Interrogation Summary Hydro'!A:A,'Interrogation Summary Hydro'!E:E,"#NA")</f>
        <v>44848.664652777778</v>
      </c>
      <c r="K48" s="2" t="str" cm="1">
        <f t="array" ref="K48">VLOOKUP($L48&amp;U48,CHOOSE({1,2},MULTILOOKUP!$A$2:$A$436&amp;MULTILOOKUP!$B$2:$B$436,MULTILOOKUP!$C$2:$C$436),2,FALSE)</f>
        <v>A1</v>
      </c>
      <c r="L48" t="s">
        <v>80</v>
      </c>
      <c r="M48" t="s">
        <v>81</v>
      </c>
      <c r="N48">
        <v>3</v>
      </c>
      <c r="O48" t="s">
        <v>20</v>
      </c>
      <c r="P48">
        <v>2</v>
      </c>
      <c r="Q48" t="s">
        <v>21</v>
      </c>
      <c r="R48" t="s">
        <v>22</v>
      </c>
      <c r="S48" t="s">
        <v>23</v>
      </c>
      <c r="T48" t="s">
        <v>29</v>
      </c>
      <c r="U48" s="1">
        <v>45751.932905092595</v>
      </c>
      <c r="V48" t="s">
        <v>33</v>
      </c>
      <c r="W48" t="s">
        <v>54</v>
      </c>
      <c r="X48" s="2">
        <v>44848</v>
      </c>
      <c r="Y48" s="2">
        <v>44848</v>
      </c>
      <c r="Z48" t="s">
        <v>54</v>
      </c>
      <c r="AA48">
        <v>790</v>
      </c>
      <c r="AB48" t="s">
        <v>28</v>
      </c>
      <c r="AC48">
        <v>1</v>
      </c>
    </row>
    <row r="49" spans="1:29" x14ac:dyDescent="0.25">
      <c r="A49">
        <f t="shared" si="0"/>
        <v>1</v>
      </c>
      <c r="B49">
        <f t="shared" si="1"/>
        <v>1</v>
      </c>
      <c r="C49" t="str">
        <f t="shared" si="2"/>
        <v>NA</v>
      </c>
      <c r="D49">
        <f t="shared" si="3"/>
        <v>0</v>
      </c>
      <c r="E49" t="str">
        <f>VLOOKUP(L49,Hydro[],2,FALSE)</f>
        <v>GRA - Lower Granite Dam Adult</v>
      </c>
      <c r="F49">
        <f>MATCH(L49,'VLOOKUP Function'!A:A,0)</f>
        <v>22</v>
      </c>
      <c r="G49" t="str" cm="1">
        <f t="array" ref="G49">INDEX('VLOOKUP Function'!B:B,F49)</f>
        <v>GRA - Lower Granite Dam Adult</v>
      </c>
      <c r="H49" t="str">
        <f>INDEX('VLOOKUP Function'!B:B, MATCH('Interrogation Detail Lochsa'!L49,'VLOOKUP Function'!A:A,0))</f>
        <v>GRA - Lower Granite Dam Adult</v>
      </c>
      <c r="I49" t="str">
        <f>_xlfn.XLOOKUP(L49,'Interrogation Summary Hydro'!A:A,'Interrogation Summary Hydro'!D:D,"No hydrosystem detection")</f>
        <v>GRA - Lower Granite Dam Adult</v>
      </c>
      <c r="J49" s="2">
        <f>_xlfn.XLOOKUP(L49,'Interrogation Summary Hydro'!A:A,'Interrogation Summary Hydro'!E:E,"#NA")</f>
        <v>45183.41946759259</v>
      </c>
      <c r="K49" s="2" t="str" cm="1">
        <f t="array" ref="K49">VLOOKUP($L49&amp;U49,CHOOSE({1,2},MULTILOOKUP!$A$2:$A$436&amp;MULTILOOKUP!$B$2:$B$436,MULTILOOKUP!$C$2:$C$436),2,FALSE)</f>
        <v>B7</v>
      </c>
      <c r="L49" t="s">
        <v>82</v>
      </c>
      <c r="M49" t="s">
        <v>75</v>
      </c>
      <c r="N49">
        <v>3</v>
      </c>
      <c r="O49" t="s">
        <v>20</v>
      </c>
      <c r="P49">
        <v>2</v>
      </c>
      <c r="Q49" t="s">
        <v>21</v>
      </c>
      <c r="R49" t="s">
        <v>22</v>
      </c>
      <c r="S49" t="s">
        <v>23</v>
      </c>
      <c r="T49" t="s">
        <v>24</v>
      </c>
      <c r="U49" s="1">
        <v>45369.086921296293</v>
      </c>
      <c r="V49" t="s">
        <v>61</v>
      </c>
      <c r="W49" t="s">
        <v>54</v>
      </c>
      <c r="X49" s="2">
        <v>45183</v>
      </c>
      <c r="Y49" s="2">
        <v>45183</v>
      </c>
      <c r="Z49" t="s">
        <v>54</v>
      </c>
      <c r="AA49">
        <v>600</v>
      </c>
      <c r="AB49" t="s">
        <v>28</v>
      </c>
      <c r="AC49">
        <v>1</v>
      </c>
    </row>
    <row r="50" spans="1:29" x14ac:dyDescent="0.25">
      <c r="A50">
        <f t="shared" si="0"/>
        <v>0</v>
      </c>
      <c r="B50">
        <f t="shared" si="1"/>
        <v>2</v>
      </c>
      <c r="C50" t="str">
        <f t="shared" si="2"/>
        <v>NA</v>
      </c>
      <c r="D50">
        <f t="shared" si="3"/>
        <v>0</v>
      </c>
      <c r="E50" t="str">
        <f>VLOOKUP(L50,Hydro[],2,FALSE)</f>
        <v>GRA - Lower Granite Dam Adult</v>
      </c>
      <c r="F50">
        <f>MATCH(L50,'VLOOKUP Function'!A:A,0)</f>
        <v>22</v>
      </c>
      <c r="G50" t="str" cm="1">
        <f t="array" ref="G50">INDEX('VLOOKUP Function'!B:B,F50)</f>
        <v>GRA - Lower Granite Dam Adult</v>
      </c>
      <c r="H50" t="str">
        <f>INDEX('VLOOKUP Function'!B:B, MATCH('Interrogation Detail Lochsa'!L50,'VLOOKUP Function'!A:A,0))</f>
        <v>GRA - Lower Granite Dam Adult</v>
      </c>
      <c r="I50" t="str">
        <f>_xlfn.XLOOKUP(L50,'Interrogation Summary Hydro'!A:A,'Interrogation Summary Hydro'!D:D,"No hydrosystem detection")</f>
        <v>GRA - Lower Granite Dam Adult</v>
      </c>
      <c r="J50" s="2">
        <f>_xlfn.XLOOKUP(L50,'Interrogation Summary Hydro'!A:A,'Interrogation Summary Hydro'!E:E,"#NA")</f>
        <v>45183.41946759259</v>
      </c>
      <c r="K50" s="2" t="str" cm="1">
        <f t="array" ref="K50">VLOOKUP($L50&amp;U50,CHOOSE({1,2},MULTILOOKUP!$A$2:$A$436&amp;MULTILOOKUP!$B$2:$B$436,MULTILOOKUP!$C$2:$C$436),2,FALSE)</f>
        <v>A3</v>
      </c>
      <c r="L50" t="s">
        <v>82</v>
      </c>
      <c r="M50" t="s">
        <v>75</v>
      </c>
      <c r="N50">
        <v>3</v>
      </c>
      <c r="O50" t="s">
        <v>20</v>
      </c>
      <c r="P50">
        <v>2</v>
      </c>
      <c r="Q50" t="s">
        <v>21</v>
      </c>
      <c r="R50" t="s">
        <v>22</v>
      </c>
      <c r="S50" t="s">
        <v>23</v>
      </c>
      <c r="T50" t="s">
        <v>29</v>
      </c>
      <c r="U50" s="1">
        <v>45369.207824074074</v>
      </c>
      <c r="V50" t="s">
        <v>30</v>
      </c>
      <c r="W50" t="s">
        <v>54</v>
      </c>
      <c r="X50" s="2">
        <v>45183</v>
      </c>
      <c r="Y50" s="2">
        <v>45183</v>
      </c>
      <c r="Z50" t="s">
        <v>54</v>
      </c>
      <c r="AA50">
        <v>600</v>
      </c>
      <c r="AB50" t="s">
        <v>28</v>
      </c>
      <c r="AC50">
        <v>1</v>
      </c>
    </row>
    <row r="51" spans="1:29" x14ac:dyDescent="0.25">
      <c r="A51">
        <f t="shared" si="0"/>
        <v>1</v>
      </c>
      <c r="B51">
        <f t="shared" si="1"/>
        <v>1</v>
      </c>
      <c r="C51" t="str">
        <f t="shared" si="2"/>
        <v>NA</v>
      </c>
      <c r="D51">
        <f t="shared" si="3"/>
        <v>0</v>
      </c>
      <c r="E51" t="str">
        <f>VLOOKUP(L51,Hydro[],2,FALSE)</f>
        <v>GRA - Lower Granite Dam Adult</v>
      </c>
      <c r="F51">
        <f>MATCH(L51,'VLOOKUP Function'!A:A,0)</f>
        <v>23</v>
      </c>
      <c r="G51" t="str" cm="1">
        <f t="array" ref="G51">INDEX('VLOOKUP Function'!B:B,F51)</f>
        <v>GRA - Lower Granite Dam Adult</v>
      </c>
      <c r="H51" t="str">
        <f>INDEX('VLOOKUP Function'!B:B, MATCH('Interrogation Detail Lochsa'!L51,'VLOOKUP Function'!A:A,0))</f>
        <v>GRA - Lower Granite Dam Adult</v>
      </c>
      <c r="I51" t="str">
        <f>_xlfn.XLOOKUP(L51,'Interrogation Summary Hydro'!A:A,'Interrogation Summary Hydro'!D:D,"No hydrosystem detection")</f>
        <v>GRA - Lower Granite Dam Adult</v>
      </c>
      <c r="J51" s="2">
        <f>_xlfn.XLOOKUP(L51,'Interrogation Summary Hydro'!A:A,'Interrogation Summary Hydro'!E:E,"#NA")</f>
        <v>45182.571099537039</v>
      </c>
      <c r="K51" s="2" t="str" cm="1">
        <f t="array" ref="K51">VLOOKUP($L51&amp;U51,CHOOSE({1,2},MULTILOOKUP!$A$2:$A$436&amp;MULTILOOKUP!$B$2:$B$436,MULTILOOKUP!$C$2:$C$436),2,FALSE)</f>
        <v>B8</v>
      </c>
      <c r="L51" t="s">
        <v>83</v>
      </c>
      <c r="M51" t="s">
        <v>84</v>
      </c>
      <c r="N51">
        <v>3</v>
      </c>
      <c r="O51" t="s">
        <v>20</v>
      </c>
      <c r="P51">
        <v>2</v>
      </c>
      <c r="Q51" t="s">
        <v>21</v>
      </c>
      <c r="R51" t="s">
        <v>22</v>
      </c>
      <c r="S51" t="s">
        <v>23</v>
      </c>
      <c r="T51" t="s">
        <v>24</v>
      </c>
      <c r="U51" s="1">
        <v>45385.155405092592</v>
      </c>
      <c r="V51" t="s">
        <v>65</v>
      </c>
      <c r="W51" t="s">
        <v>54</v>
      </c>
      <c r="X51" s="2">
        <v>45182</v>
      </c>
      <c r="Y51" s="2">
        <v>45182</v>
      </c>
      <c r="Z51" t="s">
        <v>54</v>
      </c>
      <c r="AA51">
        <v>670</v>
      </c>
      <c r="AB51" t="s">
        <v>28</v>
      </c>
      <c r="AC51">
        <v>1</v>
      </c>
    </row>
    <row r="52" spans="1:29" x14ac:dyDescent="0.25">
      <c r="A52">
        <f t="shared" si="0"/>
        <v>0</v>
      </c>
      <c r="B52">
        <f t="shared" si="1"/>
        <v>2</v>
      </c>
      <c r="C52" t="str">
        <f t="shared" si="2"/>
        <v>NA</v>
      </c>
      <c r="D52">
        <f t="shared" si="3"/>
        <v>0</v>
      </c>
      <c r="E52" t="str">
        <f>VLOOKUP(L52,Hydro[],2,FALSE)</f>
        <v>GRA - Lower Granite Dam Adult</v>
      </c>
      <c r="F52">
        <f>MATCH(L52,'VLOOKUP Function'!A:A,0)</f>
        <v>23</v>
      </c>
      <c r="G52" t="str" cm="1">
        <f t="array" ref="G52">INDEX('VLOOKUP Function'!B:B,F52)</f>
        <v>GRA - Lower Granite Dam Adult</v>
      </c>
      <c r="H52" t="str">
        <f>INDEX('VLOOKUP Function'!B:B, MATCH('Interrogation Detail Lochsa'!L52,'VLOOKUP Function'!A:A,0))</f>
        <v>GRA - Lower Granite Dam Adult</v>
      </c>
      <c r="I52" t="str">
        <f>_xlfn.XLOOKUP(L52,'Interrogation Summary Hydro'!A:A,'Interrogation Summary Hydro'!D:D,"No hydrosystem detection")</f>
        <v>GRA - Lower Granite Dam Adult</v>
      </c>
      <c r="J52" s="2">
        <f>_xlfn.XLOOKUP(L52,'Interrogation Summary Hydro'!A:A,'Interrogation Summary Hydro'!E:E,"#NA")</f>
        <v>45182.571099537039</v>
      </c>
      <c r="K52" s="2" t="str" cm="1">
        <f t="array" ref="K52">VLOOKUP($L52&amp;U52,CHOOSE({1,2},MULTILOOKUP!$A$2:$A$436&amp;MULTILOOKUP!$B$2:$B$436,MULTILOOKUP!$C$2:$C$436),2,FALSE)</f>
        <v>A4</v>
      </c>
      <c r="L52" t="s">
        <v>83</v>
      </c>
      <c r="M52" t="s">
        <v>84</v>
      </c>
      <c r="N52">
        <v>3</v>
      </c>
      <c r="O52" t="s">
        <v>20</v>
      </c>
      <c r="P52">
        <v>2</v>
      </c>
      <c r="Q52" t="s">
        <v>21</v>
      </c>
      <c r="R52" t="s">
        <v>22</v>
      </c>
      <c r="S52" t="s">
        <v>23</v>
      </c>
      <c r="T52" t="s">
        <v>29</v>
      </c>
      <c r="U52" s="1">
        <v>45385.313877314817</v>
      </c>
      <c r="V52" t="s">
        <v>56</v>
      </c>
      <c r="W52" t="s">
        <v>54</v>
      </c>
      <c r="X52" s="2">
        <v>45182</v>
      </c>
      <c r="Y52" s="2">
        <v>45182</v>
      </c>
      <c r="Z52" t="s">
        <v>54</v>
      </c>
      <c r="AA52">
        <v>670</v>
      </c>
      <c r="AB52" t="s">
        <v>28</v>
      </c>
      <c r="AC52">
        <v>1</v>
      </c>
    </row>
    <row r="53" spans="1:29" x14ac:dyDescent="0.25">
      <c r="A53">
        <f t="shared" si="0"/>
        <v>1</v>
      </c>
      <c r="B53">
        <f t="shared" si="1"/>
        <v>1</v>
      </c>
      <c r="C53" t="str">
        <f t="shared" si="2"/>
        <v>NA</v>
      </c>
      <c r="D53">
        <f t="shared" si="3"/>
        <v>2</v>
      </c>
      <c r="E53" t="str">
        <f>VLOOKUP(L53,Hydro[],2,FALSE)</f>
        <v>GRA - Lower Granite Dam Adult</v>
      </c>
      <c r="F53">
        <f>MATCH(L53,'VLOOKUP Function'!A:A,0)</f>
        <v>24</v>
      </c>
      <c r="G53" t="str" cm="1">
        <f t="array" ref="G53">INDEX('VLOOKUP Function'!B:B,F53)</f>
        <v>GRA - Lower Granite Dam Adult</v>
      </c>
      <c r="H53" t="str">
        <f>INDEX('VLOOKUP Function'!B:B, MATCH('Interrogation Detail Lochsa'!L53,'VLOOKUP Function'!A:A,0))</f>
        <v>GRA - Lower Granite Dam Adult</v>
      </c>
      <c r="I53" t="str">
        <f>_xlfn.XLOOKUP(L53,'Interrogation Summary Hydro'!A:A,'Interrogation Summary Hydro'!D:D,"No hydrosystem detection")</f>
        <v>GRA - Lower Granite Dam Adult</v>
      </c>
      <c r="J53" s="2">
        <f>_xlfn.XLOOKUP(L53,'Interrogation Summary Hydro'!A:A,'Interrogation Summary Hydro'!E:E,"#NA")</f>
        <v>44478.443726851852</v>
      </c>
      <c r="K53" s="2" t="str" cm="1">
        <f t="array" ref="K53">VLOOKUP($L53&amp;U53,CHOOSE({1,2},MULTILOOKUP!$A$2:$A$436&amp;MULTILOOKUP!$B$2:$B$436,MULTILOOKUP!$C$2:$C$436),2,FALSE)</f>
        <v>B6</v>
      </c>
      <c r="L53" t="s">
        <v>85</v>
      </c>
      <c r="M53" t="s">
        <v>86</v>
      </c>
      <c r="N53">
        <v>3</v>
      </c>
      <c r="O53" t="s">
        <v>20</v>
      </c>
      <c r="P53">
        <v>2</v>
      </c>
      <c r="Q53" t="s">
        <v>21</v>
      </c>
      <c r="R53" t="s">
        <v>22</v>
      </c>
      <c r="S53" t="s">
        <v>23</v>
      </c>
      <c r="T53" t="s">
        <v>24</v>
      </c>
      <c r="U53" s="1">
        <v>45375.66983796296</v>
      </c>
      <c r="V53" t="s">
        <v>59</v>
      </c>
      <c r="W53" t="s">
        <v>54</v>
      </c>
      <c r="X53" s="2">
        <v>44478</v>
      </c>
      <c r="Y53" s="2">
        <v>44478</v>
      </c>
      <c r="Z53" t="s">
        <v>54</v>
      </c>
      <c r="AA53">
        <v>760</v>
      </c>
      <c r="AB53" t="s">
        <v>28</v>
      </c>
      <c r="AC53">
        <v>1</v>
      </c>
    </row>
    <row r="54" spans="1:29" x14ac:dyDescent="0.25">
      <c r="A54">
        <f t="shared" si="0"/>
        <v>0</v>
      </c>
      <c r="B54">
        <f t="shared" si="1"/>
        <v>2</v>
      </c>
      <c r="C54" t="str">
        <f t="shared" si="2"/>
        <v>NA</v>
      </c>
      <c r="D54">
        <f t="shared" si="3"/>
        <v>2</v>
      </c>
      <c r="E54" t="str">
        <f>VLOOKUP(L54,Hydro[],2,FALSE)</f>
        <v>GRA - Lower Granite Dam Adult</v>
      </c>
      <c r="F54">
        <f>MATCH(L54,'VLOOKUP Function'!A:A,0)</f>
        <v>24</v>
      </c>
      <c r="G54" t="str" cm="1">
        <f t="array" ref="G54">INDEX('VLOOKUP Function'!B:B,F54)</f>
        <v>GRA - Lower Granite Dam Adult</v>
      </c>
      <c r="H54" t="str">
        <f>INDEX('VLOOKUP Function'!B:B, MATCH('Interrogation Detail Lochsa'!L54,'VLOOKUP Function'!A:A,0))</f>
        <v>GRA - Lower Granite Dam Adult</v>
      </c>
      <c r="I54" t="str">
        <f>_xlfn.XLOOKUP(L54,'Interrogation Summary Hydro'!A:A,'Interrogation Summary Hydro'!D:D,"No hydrosystem detection")</f>
        <v>GRA - Lower Granite Dam Adult</v>
      </c>
      <c r="J54" s="2">
        <f>_xlfn.XLOOKUP(L54,'Interrogation Summary Hydro'!A:A,'Interrogation Summary Hydro'!E:E,"#NA")</f>
        <v>44478.443726851852</v>
      </c>
      <c r="K54" s="2" t="str" cm="1">
        <f t="array" ref="K54">VLOOKUP($L54&amp;U54,CHOOSE({1,2},MULTILOOKUP!$A$2:$A$436&amp;MULTILOOKUP!$B$2:$B$436,MULTILOOKUP!$C$2:$C$436),2,FALSE)</f>
        <v>A1</v>
      </c>
      <c r="L54" t="s">
        <v>85</v>
      </c>
      <c r="M54" t="s">
        <v>86</v>
      </c>
      <c r="N54">
        <v>3</v>
      </c>
      <c r="O54" t="s">
        <v>20</v>
      </c>
      <c r="P54">
        <v>2</v>
      </c>
      <c r="Q54" t="s">
        <v>21</v>
      </c>
      <c r="R54" t="s">
        <v>22</v>
      </c>
      <c r="S54" t="s">
        <v>23</v>
      </c>
      <c r="T54" t="s">
        <v>29</v>
      </c>
      <c r="U54" s="1">
        <v>45376.853587962964</v>
      </c>
      <c r="V54" t="s">
        <v>33</v>
      </c>
      <c r="W54" t="s">
        <v>54</v>
      </c>
      <c r="X54" s="2">
        <v>44478</v>
      </c>
      <c r="Y54" s="2">
        <v>44478</v>
      </c>
      <c r="Z54" t="s">
        <v>54</v>
      </c>
      <c r="AA54">
        <v>760</v>
      </c>
      <c r="AB54" t="s">
        <v>28</v>
      </c>
      <c r="AC54">
        <v>1</v>
      </c>
    </row>
    <row r="55" spans="1:29" x14ac:dyDescent="0.25">
      <c r="A55">
        <f t="shared" si="0"/>
        <v>1</v>
      </c>
      <c r="B55">
        <f t="shared" si="1"/>
        <v>1</v>
      </c>
      <c r="C55" t="str">
        <f t="shared" si="2"/>
        <v>SY2025</v>
      </c>
      <c r="D55">
        <f t="shared" si="3"/>
        <v>2</v>
      </c>
      <c r="E55" t="str">
        <f>VLOOKUP(L55,Hydro[],2,FALSE)</f>
        <v>BO3 - Bonneville WA Shore Ladder/AFF</v>
      </c>
      <c r="F55">
        <f>MATCH(L55,'VLOOKUP Function'!A:A,0)</f>
        <v>25</v>
      </c>
      <c r="G55" t="str" cm="1">
        <f t="array" ref="G55">INDEX('VLOOKUP Function'!B:B,F55)</f>
        <v>BO3 - Bonneville WA Shore Ladder/AFF</v>
      </c>
      <c r="H55" t="str">
        <f>INDEX('VLOOKUP Function'!B:B, MATCH('Interrogation Detail Lochsa'!L55,'VLOOKUP Function'!A:A,0))</f>
        <v>BO3 - Bonneville WA Shore Ladder/AFF</v>
      </c>
      <c r="I55" t="str">
        <f>_xlfn.XLOOKUP(L55,'Interrogation Summary Hydro'!A:A,'Interrogation Summary Hydro'!D:D,"No hydrosystem detection")</f>
        <v>BO3 - Bonneville WA Shore Ladder/AFF</v>
      </c>
      <c r="J55" s="2">
        <f>_xlfn.XLOOKUP(L55,'Interrogation Summary Hydro'!A:A,'Interrogation Summary Hydro'!E:E,"#NA")</f>
        <v>45542.716168981482</v>
      </c>
      <c r="K55" s="2" t="str" cm="1">
        <f t="array" ref="K55">VLOOKUP($L55&amp;U55,CHOOSE({1,2},MULTILOOKUP!$A$2:$A$436&amp;MULTILOOKUP!$B$2:$B$436,MULTILOOKUP!$C$2:$C$436),2,FALSE)</f>
        <v>B9</v>
      </c>
      <c r="L55" t="s">
        <v>87</v>
      </c>
      <c r="M55" t="s">
        <v>88</v>
      </c>
      <c r="N55">
        <v>3</v>
      </c>
      <c r="O55" t="s">
        <v>20</v>
      </c>
      <c r="P55">
        <v>2</v>
      </c>
      <c r="Q55" t="s">
        <v>21</v>
      </c>
      <c r="R55" t="s">
        <v>22</v>
      </c>
      <c r="S55" t="s">
        <v>23</v>
      </c>
      <c r="T55" t="s">
        <v>24</v>
      </c>
      <c r="U55" s="1">
        <v>45740.470590277779</v>
      </c>
      <c r="V55" t="s">
        <v>25</v>
      </c>
      <c r="W55" t="s">
        <v>26</v>
      </c>
      <c r="X55" s="2">
        <v>44685</v>
      </c>
      <c r="Y55" s="2">
        <v>44683</v>
      </c>
      <c r="Z55" t="s">
        <v>27</v>
      </c>
      <c r="AA55">
        <v>195</v>
      </c>
      <c r="AB55" t="s">
        <v>28</v>
      </c>
      <c r="AC55">
        <v>1</v>
      </c>
    </row>
    <row r="56" spans="1:29" x14ac:dyDescent="0.25">
      <c r="A56">
        <f t="shared" si="0"/>
        <v>0</v>
      </c>
      <c r="B56">
        <f t="shared" si="1"/>
        <v>2</v>
      </c>
      <c r="C56" t="str">
        <f t="shared" si="2"/>
        <v>SY2025</v>
      </c>
      <c r="D56">
        <f t="shared" si="3"/>
        <v>2</v>
      </c>
      <c r="E56" t="str">
        <f>VLOOKUP(L56,Hydro[],2,FALSE)</f>
        <v>BO3 - Bonneville WA Shore Ladder/AFF</v>
      </c>
      <c r="F56">
        <f>MATCH(L56,'VLOOKUP Function'!A:A,0)</f>
        <v>25</v>
      </c>
      <c r="G56" t="str" cm="1">
        <f t="array" ref="G56">INDEX('VLOOKUP Function'!B:B,F56)</f>
        <v>BO3 - Bonneville WA Shore Ladder/AFF</v>
      </c>
      <c r="H56" t="str">
        <f>INDEX('VLOOKUP Function'!B:B, MATCH('Interrogation Detail Lochsa'!L56,'VLOOKUP Function'!A:A,0))</f>
        <v>BO3 - Bonneville WA Shore Ladder/AFF</v>
      </c>
      <c r="I56" t="str">
        <f>_xlfn.XLOOKUP(L56,'Interrogation Summary Hydro'!A:A,'Interrogation Summary Hydro'!D:D,"No hydrosystem detection")</f>
        <v>BO3 - Bonneville WA Shore Ladder/AFF</v>
      </c>
      <c r="J56" s="2">
        <f>_xlfn.XLOOKUP(L56,'Interrogation Summary Hydro'!A:A,'Interrogation Summary Hydro'!E:E,"#NA")</f>
        <v>45542.716168981482</v>
      </c>
      <c r="K56" s="2" t="str" cm="1">
        <f t="array" ref="K56">VLOOKUP($L56&amp;U56,CHOOSE({1,2},MULTILOOKUP!$A$2:$A$436&amp;MULTILOOKUP!$B$2:$B$436,MULTILOOKUP!$C$2:$C$436),2,FALSE)</f>
        <v>B4</v>
      </c>
      <c r="L56" t="s">
        <v>87</v>
      </c>
      <c r="M56" t="s">
        <v>88</v>
      </c>
      <c r="N56">
        <v>3</v>
      </c>
      <c r="O56" t="s">
        <v>20</v>
      </c>
      <c r="P56">
        <v>2</v>
      </c>
      <c r="Q56" t="s">
        <v>21</v>
      </c>
      <c r="R56" t="s">
        <v>22</v>
      </c>
      <c r="S56" t="s">
        <v>23</v>
      </c>
      <c r="T56" t="s">
        <v>29</v>
      </c>
      <c r="U56" s="1">
        <v>45740.645127314812</v>
      </c>
      <c r="V56" t="s">
        <v>89</v>
      </c>
      <c r="W56" t="s">
        <v>26</v>
      </c>
      <c r="X56" s="2">
        <v>44685</v>
      </c>
      <c r="Y56" s="2">
        <v>44683</v>
      </c>
      <c r="Z56" t="s">
        <v>27</v>
      </c>
      <c r="AA56">
        <v>195</v>
      </c>
      <c r="AB56" t="s">
        <v>28</v>
      </c>
      <c r="AC56">
        <v>1</v>
      </c>
    </row>
    <row r="57" spans="1:29" x14ac:dyDescent="0.25">
      <c r="A57">
        <f t="shared" si="0"/>
        <v>1</v>
      </c>
      <c r="B57">
        <f t="shared" si="1"/>
        <v>1</v>
      </c>
      <c r="C57" t="str">
        <f t="shared" si="2"/>
        <v>SY2025</v>
      </c>
      <c r="D57">
        <f t="shared" si="3"/>
        <v>2</v>
      </c>
      <c r="E57" t="str">
        <f>VLOOKUP(L57,Hydro[],2,FALSE)</f>
        <v>BO1 - Bonneville Bradford Is. Ladder</v>
      </c>
      <c r="F57">
        <f>MATCH(L57,'VLOOKUP Function'!A:A,0)</f>
        <v>26</v>
      </c>
      <c r="G57" t="str" cm="1">
        <f t="array" ref="G57">INDEX('VLOOKUP Function'!B:B,F57)</f>
        <v>BO1 - Bonneville Bradford Is. Ladder</v>
      </c>
      <c r="H57" t="str">
        <f>INDEX('VLOOKUP Function'!B:B, MATCH('Interrogation Detail Lochsa'!L57,'VLOOKUP Function'!A:A,0))</f>
        <v>BO1 - Bonneville Bradford Is. Ladder</v>
      </c>
      <c r="I57" t="str">
        <f>_xlfn.XLOOKUP(L57,'Interrogation Summary Hydro'!A:A,'Interrogation Summary Hydro'!D:D,"No hydrosystem detection")</f>
        <v>BO1 - Bonneville Bradford Is. Ladder</v>
      </c>
      <c r="J57" s="2">
        <f>_xlfn.XLOOKUP(L57,'Interrogation Summary Hydro'!A:A,'Interrogation Summary Hydro'!E:E,"#NA")</f>
        <v>45518.585821759261</v>
      </c>
      <c r="K57" s="2" t="str" cm="1">
        <f t="array" ref="K57">VLOOKUP($L57&amp;U57,CHOOSE({1,2},MULTILOOKUP!$A$2:$A$436&amp;MULTILOOKUP!$B$2:$B$436,MULTILOOKUP!$C$2:$C$436),2,FALSE)</f>
        <v>A5</v>
      </c>
      <c r="L57" t="s">
        <v>90</v>
      </c>
      <c r="M57" t="s">
        <v>91</v>
      </c>
      <c r="N57">
        <v>3</v>
      </c>
      <c r="O57" t="s">
        <v>20</v>
      </c>
      <c r="P57">
        <v>2</v>
      </c>
      <c r="Q57" t="s">
        <v>21</v>
      </c>
      <c r="R57" t="s">
        <v>22</v>
      </c>
      <c r="S57" t="s">
        <v>23</v>
      </c>
      <c r="T57" t="s">
        <v>29</v>
      </c>
      <c r="U57" s="1">
        <v>45754.520196759258</v>
      </c>
      <c r="V57" t="s">
        <v>45</v>
      </c>
      <c r="W57" t="s">
        <v>26</v>
      </c>
      <c r="X57" s="2">
        <v>44691</v>
      </c>
      <c r="Y57" s="2">
        <v>44690</v>
      </c>
      <c r="Z57" t="s">
        <v>27</v>
      </c>
      <c r="AA57">
        <v>166</v>
      </c>
      <c r="AB57" t="s">
        <v>28</v>
      </c>
      <c r="AC57">
        <v>1</v>
      </c>
    </row>
    <row r="58" spans="1:29" x14ac:dyDescent="0.25">
      <c r="A58">
        <f t="shared" si="0"/>
        <v>1</v>
      </c>
      <c r="B58">
        <f t="shared" si="1"/>
        <v>1</v>
      </c>
      <c r="C58" t="str">
        <f t="shared" si="2"/>
        <v>SY2025</v>
      </c>
      <c r="D58">
        <f t="shared" si="3"/>
        <v>2</v>
      </c>
      <c r="E58" t="str">
        <f>VLOOKUP(L58,Hydro[],2,FALSE)</f>
        <v>BO3 - Bonneville WA Shore Ladder/AFF</v>
      </c>
      <c r="F58">
        <f>MATCH(L58,'VLOOKUP Function'!A:A,0)</f>
        <v>27</v>
      </c>
      <c r="G58" t="str" cm="1">
        <f t="array" ref="G58">INDEX('VLOOKUP Function'!B:B,F58)</f>
        <v>BO3 - Bonneville WA Shore Ladder/AFF</v>
      </c>
      <c r="H58" t="str">
        <f>INDEX('VLOOKUP Function'!B:B, MATCH('Interrogation Detail Lochsa'!L58,'VLOOKUP Function'!A:A,0))</f>
        <v>BO3 - Bonneville WA Shore Ladder/AFF</v>
      </c>
      <c r="I58" t="str">
        <f>_xlfn.XLOOKUP(L58,'Interrogation Summary Hydro'!A:A,'Interrogation Summary Hydro'!D:D,"No hydrosystem detection")</f>
        <v>BO3 - Bonneville WA Shore Ladder/AFF</v>
      </c>
      <c r="J58" s="2">
        <f>_xlfn.XLOOKUP(L58,'Interrogation Summary Hydro'!A:A,'Interrogation Summary Hydro'!E:E,"#NA")</f>
        <v>45547.418229166666</v>
      </c>
      <c r="K58" s="2" t="str" cm="1">
        <f t="array" ref="K58">VLOOKUP($L58&amp;U58,CHOOSE({1,2},MULTILOOKUP!$A$2:$A$436&amp;MULTILOOKUP!$B$2:$B$436,MULTILOOKUP!$C$2:$C$436),2,FALSE)</f>
        <v>B8</v>
      </c>
      <c r="L58" t="s">
        <v>92</v>
      </c>
      <c r="M58" t="s">
        <v>93</v>
      </c>
      <c r="N58">
        <v>3</v>
      </c>
      <c r="O58" t="s">
        <v>20</v>
      </c>
      <c r="P58">
        <v>2</v>
      </c>
      <c r="Q58" t="s">
        <v>21</v>
      </c>
      <c r="R58" t="s">
        <v>22</v>
      </c>
      <c r="S58" t="s">
        <v>23</v>
      </c>
      <c r="T58" t="s">
        <v>24</v>
      </c>
      <c r="U58" s="1">
        <v>45727.100775462961</v>
      </c>
      <c r="V58" t="s">
        <v>65</v>
      </c>
      <c r="W58" t="s">
        <v>26</v>
      </c>
      <c r="X58" s="2">
        <v>44693</v>
      </c>
      <c r="Y58" s="2">
        <v>44691</v>
      </c>
      <c r="Z58" t="s">
        <v>27</v>
      </c>
      <c r="AA58">
        <v>167</v>
      </c>
      <c r="AB58" t="s">
        <v>28</v>
      </c>
      <c r="AC58">
        <v>1</v>
      </c>
    </row>
    <row r="59" spans="1:29" x14ac:dyDescent="0.25">
      <c r="A59">
        <f t="shared" si="0"/>
        <v>0</v>
      </c>
      <c r="B59">
        <f t="shared" si="1"/>
        <v>2</v>
      </c>
      <c r="C59" t="str">
        <f t="shared" si="2"/>
        <v>SY2025</v>
      </c>
      <c r="D59">
        <f t="shared" si="3"/>
        <v>2</v>
      </c>
      <c r="E59" t="str">
        <f>VLOOKUP(L59,Hydro[],2,FALSE)</f>
        <v>BO3 - Bonneville WA Shore Ladder/AFF</v>
      </c>
      <c r="F59">
        <f>MATCH(L59,'VLOOKUP Function'!A:A,0)</f>
        <v>27</v>
      </c>
      <c r="G59" t="str" cm="1">
        <f t="array" ref="G59">INDEX('VLOOKUP Function'!B:B,F59)</f>
        <v>BO3 - Bonneville WA Shore Ladder/AFF</v>
      </c>
      <c r="H59" t="str">
        <f>INDEX('VLOOKUP Function'!B:B, MATCH('Interrogation Detail Lochsa'!L59,'VLOOKUP Function'!A:A,0))</f>
        <v>BO3 - Bonneville WA Shore Ladder/AFF</v>
      </c>
      <c r="I59" t="str">
        <f>_xlfn.XLOOKUP(L59,'Interrogation Summary Hydro'!A:A,'Interrogation Summary Hydro'!D:D,"No hydrosystem detection")</f>
        <v>BO3 - Bonneville WA Shore Ladder/AFF</v>
      </c>
      <c r="J59" s="2">
        <f>_xlfn.XLOOKUP(L59,'Interrogation Summary Hydro'!A:A,'Interrogation Summary Hydro'!E:E,"#NA")</f>
        <v>45547.418229166666</v>
      </c>
      <c r="K59" s="2" t="str" cm="1">
        <f t="array" ref="K59">VLOOKUP($L59&amp;U59,CHOOSE({1,2},MULTILOOKUP!$A$2:$A$436&amp;MULTILOOKUP!$B$2:$B$436,MULTILOOKUP!$C$2:$C$436),2,FALSE)</f>
        <v>A3</v>
      </c>
      <c r="L59" t="s">
        <v>92</v>
      </c>
      <c r="M59" t="s">
        <v>93</v>
      </c>
      <c r="N59">
        <v>3</v>
      </c>
      <c r="O59" t="s">
        <v>20</v>
      </c>
      <c r="P59">
        <v>2</v>
      </c>
      <c r="Q59" t="s">
        <v>21</v>
      </c>
      <c r="R59" t="s">
        <v>22</v>
      </c>
      <c r="S59" t="s">
        <v>23</v>
      </c>
      <c r="T59" t="s">
        <v>29</v>
      </c>
      <c r="U59" s="1">
        <v>45727.272812499999</v>
      </c>
      <c r="V59" t="s">
        <v>30</v>
      </c>
      <c r="W59" t="s">
        <v>26</v>
      </c>
      <c r="X59" s="2">
        <v>44693</v>
      </c>
      <c r="Y59" s="2">
        <v>44691</v>
      </c>
      <c r="Z59" t="s">
        <v>27</v>
      </c>
      <c r="AA59">
        <v>167</v>
      </c>
      <c r="AB59" t="s">
        <v>28</v>
      </c>
      <c r="AC59">
        <v>1</v>
      </c>
    </row>
    <row r="60" spans="1:29" x14ac:dyDescent="0.25">
      <c r="A60">
        <f t="shared" si="0"/>
        <v>1</v>
      </c>
      <c r="B60">
        <f t="shared" si="1"/>
        <v>1</v>
      </c>
      <c r="C60" t="str">
        <f t="shared" si="2"/>
        <v>SY2025</v>
      </c>
      <c r="D60">
        <f t="shared" si="3"/>
        <v>2</v>
      </c>
      <c r="E60" t="str">
        <f>VLOOKUP(L60,Hydro[],2,FALSE)</f>
        <v>BO2 - Bonneville Cascades Is. Ladder</v>
      </c>
      <c r="F60">
        <f>MATCH(L60,'VLOOKUP Function'!A:A,0)</f>
        <v>28</v>
      </c>
      <c r="G60" t="str" cm="1">
        <f t="array" ref="G60">INDEX('VLOOKUP Function'!B:B,F60)</f>
        <v>BO2 - Bonneville Cascades Is. Ladder</v>
      </c>
      <c r="H60" t="str">
        <f>INDEX('VLOOKUP Function'!B:B, MATCH('Interrogation Detail Lochsa'!L60,'VLOOKUP Function'!A:A,0))</f>
        <v>BO2 - Bonneville Cascades Is. Ladder</v>
      </c>
      <c r="I60" t="str">
        <f>_xlfn.XLOOKUP(L60,'Interrogation Summary Hydro'!A:A,'Interrogation Summary Hydro'!D:D,"No hydrosystem detection")</f>
        <v>BO2 - Bonneville Cascades Is. Ladder</v>
      </c>
      <c r="J60" s="2">
        <f>_xlfn.XLOOKUP(L60,'Interrogation Summary Hydro'!A:A,'Interrogation Summary Hydro'!E:E,"#NA")</f>
        <v>45522.578981481478</v>
      </c>
      <c r="K60" s="2" t="str" cm="1">
        <f t="array" ref="K60">VLOOKUP($L60&amp;U60,CHOOSE({1,2},MULTILOOKUP!$A$2:$A$436&amp;MULTILOOKUP!$B$2:$B$436,MULTILOOKUP!$C$2:$C$436),2,FALSE)</f>
        <v>B6</v>
      </c>
      <c r="L60" t="s">
        <v>94</v>
      </c>
      <c r="M60" t="s">
        <v>95</v>
      </c>
      <c r="N60">
        <v>3</v>
      </c>
      <c r="O60" t="s">
        <v>20</v>
      </c>
      <c r="P60">
        <v>2</v>
      </c>
      <c r="Q60" t="s">
        <v>21</v>
      </c>
      <c r="R60" t="s">
        <v>22</v>
      </c>
      <c r="S60" t="s">
        <v>23</v>
      </c>
      <c r="T60" t="s">
        <v>24</v>
      </c>
      <c r="U60" s="1">
        <v>45725.757893518516</v>
      </c>
      <c r="V60" t="s">
        <v>59</v>
      </c>
      <c r="W60" t="s">
        <v>26</v>
      </c>
      <c r="X60" s="2">
        <v>44685</v>
      </c>
      <c r="Y60" s="2">
        <v>44683</v>
      </c>
      <c r="Z60" t="s">
        <v>27</v>
      </c>
      <c r="AA60">
        <v>212</v>
      </c>
      <c r="AB60" t="s">
        <v>28</v>
      </c>
      <c r="AC60">
        <v>1</v>
      </c>
    </row>
    <row r="61" spans="1:29" x14ac:dyDescent="0.25">
      <c r="A61">
        <f t="shared" si="0"/>
        <v>0</v>
      </c>
      <c r="B61">
        <f t="shared" si="1"/>
        <v>2</v>
      </c>
      <c r="C61" t="str">
        <f t="shared" si="2"/>
        <v>SY2025</v>
      </c>
      <c r="D61">
        <f t="shared" si="3"/>
        <v>2</v>
      </c>
      <c r="E61" t="str">
        <f>VLOOKUP(L61,Hydro[],2,FALSE)</f>
        <v>BO2 - Bonneville Cascades Is. Ladder</v>
      </c>
      <c r="F61">
        <f>MATCH(L61,'VLOOKUP Function'!A:A,0)</f>
        <v>28</v>
      </c>
      <c r="G61" t="str" cm="1">
        <f t="array" ref="G61">INDEX('VLOOKUP Function'!B:B,F61)</f>
        <v>BO2 - Bonneville Cascades Is. Ladder</v>
      </c>
      <c r="H61" t="str">
        <f>INDEX('VLOOKUP Function'!B:B, MATCH('Interrogation Detail Lochsa'!L61,'VLOOKUP Function'!A:A,0))</f>
        <v>BO2 - Bonneville Cascades Is. Ladder</v>
      </c>
      <c r="I61" t="str">
        <f>_xlfn.XLOOKUP(L61,'Interrogation Summary Hydro'!A:A,'Interrogation Summary Hydro'!D:D,"No hydrosystem detection")</f>
        <v>BO2 - Bonneville Cascades Is. Ladder</v>
      </c>
      <c r="J61" s="2">
        <f>_xlfn.XLOOKUP(L61,'Interrogation Summary Hydro'!A:A,'Interrogation Summary Hydro'!E:E,"#NA")</f>
        <v>45522.578981481478</v>
      </c>
      <c r="K61" s="2" t="str" cm="1">
        <f t="array" ref="K61">VLOOKUP($L61&amp;U61,CHOOSE({1,2},MULTILOOKUP!$A$2:$A$436&amp;MULTILOOKUP!$B$2:$B$436,MULTILOOKUP!$C$2:$C$436),2,FALSE)</f>
        <v>A6</v>
      </c>
      <c r="L61" t="s">
        <v>94</v>
      </c>
      <c r="M61" t="s">
        <v>95</v>
      </c>
      <c r="N61">
        <v>3</v>
      </c>
      <c r="O61" t="s">
        <v>20</v>
      </c>
      <c r="P61">
        <v>2</v>
      </c>
      <c r="Q61" t="s">
        <v>21</v>
      </c>
      <c r="R61" t="s">
        <v>22</v>
      </c>
      <c r="S61" t="s">
        <v>23</v>
      </c>
      <c r="T61" t="s">
        <v>29</v>
      </c>
      <c r="U61" s="1">
        <v>45725.967986111114</v>
      </c>
      <c r="V61" t="s">
        <v>68</v>
      </c>
      <c r="W61" t="s">
        <v>26</v>
      </c>
      <c r="X61" s="2">
        <v>44685</v>
      </c>
      <c r="Y61" s="2">
        <v>44683</v>
      </c>
      <c r="Z61" t="s">
        <v>27</v>
      </c>
      <c r="AA61">
        <v>212</v>
      </c>
      <c r="AB61" t="s">
        <v>28</v>
      </c>
      <c r="AC61">
        <v>1</v>
      </c>
    </row>
    <row r="62" spans="1:29" x14ac:dyDescent="0.25">
      <c r="A62">
        <f t="shared" si="0"/>
        <v>1</v>
      </c>
      <c r="B62">
        <f t="shared" si="1"/>
        <v>1</v>
      </c>
      <c r="C62" t="str">
        <f t="shared" si="2"/>
        <v>SY2025</v>
      </c>
      <c r="D62">
        <f t="shared" si="3"/>
        <v>0</v>
      </c>
      <c r="E62" t="e">
        <f>VLOOKUP(L62,Hydro[],2,FALSE)</f>
        <v>#N/A</v>
      </c>
      <c r="F62" t="e">
        <f>MATCH(L62,'VLOOKUP Function'!A:A,0)</f>
        <v>#N/A</v>
      </c>
      <c r="G62" t="e" cm="1">
        <f t="array" ref="G62">INDEX('VLOOKUP Function'!B:B,F62)</f>
        <v>#N/A</v>
      </c>
      <c r="H62" t="e">
        <f>INDEX('VLOOKUP Function'!B:B, MATCH('Interrogation Detail Lochsa'!L62,'VLOOKUP Function'!A:A,0))</f>
        <v>#N/A</v>
      </c>
      <c r="I62" t="str">
        <f>_xlfn.XLOOKUP(L62,'Interrogation Summary Hydro'!A:A,'Interrogation Summary Hydro'!D:D,"No hydrosystem detection")</f>
        <v>No hydrosystem detection</v>
      </c>
      <c r="J62" s="2" t="str">
        <f>_xlfn.XLOOKUP(L62,'Interrogation Summary Hydro'!A:A,'Interrogation Summary Hydro'!E:E,"#NA")</f>
        <v>#NA</v>
      </c>
      <c r="K62" s="2" t="str" cm="1">
        <f t="array" ref="K62">VLOOKUP($L62&amp;U62,CHOOSE({1,2},MULTILOOKUP!$A$2:$A$436&amp;MULTILOOKUP!$B$2:$B$436,MULTILOOKUP!$C$2:$C$436),2,FALSE)</f>
        <v>A8</v>
      </c>
      <c r="L62" t="s">
        <v>96</v>
      </c>
      <c r="M62" t="s">
        <v>97</v>
      </c>
      <c r="N62">
        <v>3</v>
      </c>
      <c r="O62" t="s">
        <v>20</v>
      </c>
      <c r="P62">
        <v>2</v>
      </c>
      <c r="Q62" t="s">
        <v>21</v>
      </c>
      <c r="R62" t="s">
        <v>98</v>
      </c>
      <c r="S62" t="s">
        <v>99</v>
      </c>
      <c r="T62" t="s">
        <v>29</v>
      </c>
      <c r="U62" s="1">
        <v>45762.491932870369</v>
      </c>
      <c r="V62" t="s">
        <v>100</v>
      </c>
      <c r="W62" t="s">
        <v>101</v>
      </c>
      <c r="X62" s="2">
        <v>45658</v>
      </c>
      <c r="Y62" s="2">
        <v>45615</v>
      </c>
      <c r="Z62" t="s">
        <v>102</v>
      </c>
      <c r="AB62" t="s">
        <v>28</v>
      </c>
      <c r="AC62">
        <v>1</v>
      </c>
    </row>
    <row r="63" spans="1:29" x14ac:dyDescent="0.25">
      <c r="A63">
        <f t="shared" si="0"/>
        <v>0</v>
      </c>
      <c r="B63">
        <f t="shared" si="1"/>
        <v>2</v>
      </c>
      <c r="C63" t="str">
        <f t="shared" si="2"/>
        <v>SY2025</v>
      </c>
      <c r="D63">
        <f t="shared" si="3"/>
        <v>0</v>
      </c>
      <c r="E63" t="e">
        <f>VLOOKUP(L63,Hydro[],2,FALSE)</f>
        <v>#N/A</v>
      </c>
      <c r="F63" t="e">
        <f>MATCH(L63,'VLOOKUP Function'!A:A,0)</f>
        <v>#N/A</v>
      </c>
      <c r="G63" t="e" cm="1">
        <f t="array" ref="G63">INDEX('VLOOKUP Function'!B:B,F63)</f>
        <v>#N/A</v>
      </c>
      <c r="H63" t="e">
        <f>INDEX('VLOOKUP Function'!B:B, MATCH('Interrogation Detail Lochsa'!L63,'VLOOKUP Function'!A:A,0))</f>
        <v>#N/A</v>
      </c>
      <c r="I63" t="str">
        <f>_xlfn.XLOOKUP(L63,'Interrogation Summary Hydro'!A:A,'Interrogation Summary Hydro'!D:D,"No hydrosystem detection")</f>
        <v>No hydrosystem detection</v>
      </c>
      <c r="J63" s="2" t="str">
        <f>_xlfn.XLOOKUP(L63,'Interrogation Summary Hydro'!A:A,'Interrogation Summary Hydro'!E:E,"#NA")</f>
        <v>#NA</v>
      </c>
      <c r="K63" s="2" t="str" cm="1">
        <f t="array" ref="K63">VLOOKUP($L63&amp;U63,CHOOSE({1,2},MULTILOOKUP!$A$2:$A$436&amp;MULTILOOKUP!$B$2:$B$436,MULTILOOKUP!$C$2:$C$436),2,FALSE)</f>
        <v>A1</v>
      </c>
      <c r="L63" t="s">
        <v>96</v>
      </c>
      <c r="M63" t="s">
        <v>97</v>
      </c>
      <c r="N63">
        <v>3</v>
      </c>
      <c r="O63" t="s">
        <v>20</v>
      </c>
      <c r="P63">
        <v>2</v>
      </c>
      <c r="Q63" t="s">
        <v>21</v>
      </c>
      <c r="R63" t="s">
        <v>98</v>
      </c>
      <c r="S63" t="s">
        <v>99</v>
      </c>
      <c r="T63" t="s">
        <v>29</v>
      </c>
      <c r="U63" s="1">
        <v>45762.497627314813</v>
      </c>
      <c r="V63" t="s">
        <v>33</v>
      </c>
      <c r="W63" t="s">
        <v>101</v>
      </c>
      <c r="X63" s="2">
        <v>45658</v>
      </c>
      <c r="Y63" s="2">
        <v>45615</v>
      </c>
      <c r="Z63" t="s">
        <v>102</v>
      </c>
      <c r="AB63" t="s">
        <v>28</v>
      </c>
      <c r="AC63">
        <v>1</v>
      </c>
    </row>
    <row r="64" spans="1:29" x14ac:dyDescent="0.25">
      <c r="A64">
        <f t="shared" si="0"/>
        <v>1</v>
      </c>
      <c r="B64">
        <f t="shared" si="1"/>
        <v>1</v>
      </c>
      <c r="C64" t="str">
        <f t="shared" si="2"/>
        <v>SY2025</v>
      </c>
      <c r="D64">
        <f t="shared" si="3"/>
        <v>2</v>
      </c>
      <c r="E64" t="str">
        <f>VLOOKUP(L64,Hydro[],2,FALSE)</f>
        <v>BO1 - Bonneville Bradford Is. Ladder</v>
      </c>
      <c r="F64">
        <f>MATCH(L64,'VLOOKUP Function'!A:A,0)</f>
        <v>29</v>
      </c>
      <c r="G64" t="str" cm="1">
        <f t="array" ref="G64">INDEX('VLOOKUP Function'!B:B,F64)</f>
        <v>BO1 - Bonneville Bradford Is. Ladder</v>
      </c>
      <c r="H64" t="str">
        <f>INDEX('VLOOKUP Function'!B:B, MATCH('Interrogation Detail Lochsa'!L64,'VLOOKUP Function'!A:A,0))</f>
        <v>BO1 - Bonneville Bradford Is. Ladder</v>
      </c>
      <c r="I64" t="str">
        <f>_xlfn.XLOOKUP(L64,'Interrogation Summary Hydro'!A:A,'Interrogation Summary Hydro'!D:D,"No hydrosystem detection")</f>
        <v>BO1 - Bonneville Bradford Is. Ladder</v>
      </c>
      <c r="J64" s="2">
        <f>_xlfn.XLOOKUP(L64,'Interrogation Summary Hydro'!A:A,'Interrogation Summary Hydro'!E:E,"#NA")</f>
        <v>45535.417800925927</v>
      </c>
      <c r="K64" s="2" t="str" cm="1">
        <f t="array" ref="K64">VLOOKUP($L64&amp;U64,CHOOSE({1,2},MULTILOOKUP!$A$2:$A$436&amp;MULTILOOKUP!$B$2:$B$436,MULTILOOKUP!$C$2:$C$436),2,FALSE)</f>
        <v>A4</v>
      </c>
      <c r="L64" t="s">
        <v>103</v>
      </c>
      <c r="M64" t="s">
        <v>104</v>
      </c>
      <c r="N64">
        <v>3</v>
      </c>
      <c r="O64" t="s">
        <v>20</v>
      </c>
      <c r="P64">
        <v>2</v>
      </c>
      <c r="Q64" t="s">
        <v>21</v>
      </c>
      <c r="R64" t="s">
        <v>22</v>
      </c>
      <c r="S64" t="s">
        <v>23</v>
      </c>
      <c r="T64" t="s">
        <v>29</v>
      </c>
      <c r="U64" s="1">
        <v>45740.697916666664</v>
      </c>
      <c r="V64" t="s">
        <v>56</v>
      </c>
      <c r="W64" t="s">
        <v>40</v>
      </c>
      <c r="X64" s="2">
        <v>44686</v>
      </c>
      <c r="Y64" s="2">
        <v>44685</v>
      </c>
      <c r="Z64" t="s">
        <v>27</v>
      </c>
      <c r="AA64">
        <v>201</v>
      </c>
      <c r="AB64" t="s">
        <v>28</v>
      </c>
      <c r="AC64">
        <v>1</v>
      </c>
    </row>
    <row r="65" spans="1:29" x14ac:dyDescent="0.25">
      <c r="A65">
        <f t="shared" si="0"/>
        <v>1</v>
      </c>
      <c r="B65">
        <f t="shared" si="1"/>
        <v>1</v>
      </c>
      <c r="C65" t="str">
        <f t="shared" si="2"/>
        <v>SY2025</v>
      </c>
      <c r="D65">
        <f t="shared" si="3"/>
        <v>2</v>
      </c>
      <c r="E65" t="str">
        <f>VLOOKUP(L65,Hydro[],2,FALSE)</f>
        <v>BO3 - Bonneville WA Shore Ladder/AFF</v>
      </c>
      <c r="F65">
        <f>MATCH(L65,'VLOOKUP Function'!A:A,0)</f>
        <v>30</v>
      </c>
      <c r="G65" t="str" cm="1">
        <f t="array" ref="G65">INDEX('VLOOKUP Function'!B:B,F65)</f>
        <v>BO3 - Bonneville WA Shore Ladder/AFF</v>
      </c>
      <c r="H65" t="str">
        <f>INDEX('VLOOKUP Function'!B:B, MATCH('Interrogation Detail Lochsa'!L65,'VLOOKUP Function'!A:A,0))</f>
        <v>BO3 - Bonneville WA Shore Ladder/AFF</v>
      </c>
      <c r="I65" t="str">
        <f>_xlfn.XLOOKUP(L65,'Interrogation Summary Hydro'!A:A,'Interrogation Summary Hydro'!D:D,"No hydrosystem detection")</f>
        <v>BO3 - Bonneville WA Shore Ladder/AFF</v>
      </c>
      <c r="J65" s="2">
        <f>_xlfn.XLOOKUP(L65,'Interrogation Summary Hydro'!A:A,'Interrogation Summary Hydro'!E:E,"#NA")</f>
        <v>45567.61042824074</v>
      </c>
      <c r="K65" s="2" t="str" cm="1">
        <f t="array" ref="K65">VLOOKUP($L65&amp;U65,CHOOSE({1,2},MULTILOOKUP!$A$2:$A$436&amp;MULTILOOKUP!$B$2:$B$436,MULTILOOKUP!$C$2:$C$436),2,FALSE)</f>
        <v>A2</v>
      </c>
      <c r="L65" t="s">
        <v>105</v>
      </c>
      <c r="M65" t="s">
        <v>106</v>
      </c>
      <c r="N65">
        <v>3</v>
      </c>
      <c r="O65" t="s">
        <v>20</v>
      </c>
      <c r="P65">
        <v>2</v>
      </c>
      <c r="Q65" t="s">
        <v>21</v>
      </c>
      <c r="R65" t="s">
        <v>22</v>
      </c>
      <c r="S65" t="s">
        <v>23</v>
      </c>
      <c r="T65" t="s">
        <v>29</v>
      </c>
      <c r="U65" s="1">
        <v>45728.977314814816</v>
      </c>
      <c r="V65" t="s">
        <v>36</v>
      </c>
      <c r="W65" t="s">
        <v>40</v>
      </c>
      <c r="X65" s="2">
        <v>44691</v>
      </c>
      <c r="Y65" s="2">
        <v>44690</v>
      </c>
      <c r="Z65" t="s">
        <v>27</v>
      </c>
      <c r="AA65">
        <v>223</v>
      </c>
      <c r="AB65" t="s">
        <v>28</v>
      </c>
      <c r="AC65">
        <v>1</v>
      </c>
    </row>
    <row r="66" spans="1:29" x14ac:dyDescent="0.25">
      <c r="A66">
        <f t="shared" si="0"/>
        <v>1</v>
      </c>
      <c r="B66">
        <f t="shared" si="1"/>
        <v>1</v>
      </c>
      <c r="C66" t="str">
        <f t="shared" si="2"/>
        <v>SY2025</v>
      </c>
      <c r="D66">
        <f t="shared" si="3"/>
        <v>0</v>
      </c>
      <c r="E66" t="e">
        <f>VLOOKUP(L66,Hydro[],2,FALSE)</f>
        <v>#N/A</v>
      </c>
      <c r="F66" t="e">
        <f>MATCH(L66,'VLOOKUP Function'!A:A,0)</f>
        <v>#N/A</v>
      </c>
      <c r="G66" t="e" cm="1">
        <f t="array" ref="G66">INDEX('VLOOKUP Function'!B:B,F66)</f>
        <v>#N/A</v>
      </c>
      <c r="H66" t="e">
        <f>INDEX('VLOOKUP Function'!B:B, MATCH('Interrogation Detail Lochsa'!L66,'VLOOKUP Function'!A:A,0))</f>
        <v>#N/A</v>
      </c>
      <c r="I66" t="str">
        <f>_xlfn.XLOOKUP(L66,'Interrogation Summary Hydro'!A:A,'Interrogation Summary Hydro'!D:D,"No hydrosystem detection")</f>
        <v>No hydrosystem detection</v>
      </c>
      <c r="J66" s="2" t="str">
        <f>_xlfn.XLOOKUP(L66,'Interrogation Summary Hydro'!A:A,'Interrogation Summary Hydro'!E:E,"#NA")</f>
        <v>#NA</v>
      </c>
      <c r="K66" s="2" t="str" cm="1">
        <f t="array" ref="K66">VLOOKUP($L66&amp;U66,CHOOSE({1,2},MULTILOOKUP!$A$2:$A$436&amp;MULTILOOKUP!$B$2:$B$436,MULTILOOKUP!$C$2:$C$436),2,FALSE)</f>
        <v>B3</v>
      </c>
      <c r="L66" t="s">
        <v>107</v>
      </c>
      <c r="M66" t="s">
        <v>108</v>
      </c>
      <c r="N66">
        <v>3</v>
      </c>
      <c r="O66" t="s">
        <v>20</v>
      </c>
      <c r="P66">
        <v>2</v>
      </c>
      <c r="Q66" t="s">
        <v>21</v>
      </c>
      <c r="R66" t="s">
        <v>98</v>
      </c>
      <c r="S66" t="s">
        <v>99</v>
      </c>
      <c r="T66" t="s">
        <v>29</v>
      </c>
      <c r="U66" s="1">
        <v>45762.304224537038</v>
      </c>
      <c r="V66" t="s">
        <v>78</v>
      </c>
      <c r="W66" t="s">
        <v>109</v>
      </c>
      <c r="X66" s="2">
        <v>45658</v>
      </c>
      <c r="Y66" s="2">
        <v>45616</v>
      </c>
      <c r="Z66" t="s">
        <v>102</v>
      </c>
      <c r="AB66" t="s">
        <v>28</v>
      </c>
      <c r="AC66">
        <v>1</v>
      </c>
    </row>
    <row r="67" spans="1:29" x14ac:dyDescent="0.25">
      <c r="A67">
        <f t="shared" si="0"/>
        <v>0</v>
      </c>
      <c r="B67">
        <f t="shared" si="1"/>
        <v>2</v>
      </c>
      <c r="C67" t="str">
        <f t="shared" si="2"/>
        <v>SY2025</v>
      </c>
      <c r="D67">
        <f t="shared" si="3"/>
        <v>0</v>
      </c>
      <c r="E67" t="e">
        <f>VLOOKUP(L67,Hydro[],2,FALSE)</f>
        <v>#N/A</v>
      </c>
      <c r="F67" t="e">
        <f>MATCH(L67,'VLOOKUP Function'!A:A,0)</f>
        <v>#N/A</v>
      </c>
      <c r="G67" t="e" cm="1">
        <f t="array" ref="G67">INDEX('VLOOKUP Function'!B:B,F67)</f>
        <v>#N/A</v>
      </c>
      <c r="H67" t="e">
        <f>INDEX('VLOOKUP Function'!B:B, MATCH('Interrogation Detail Lochsa'!L67,'VLOOKUP Function'!A:A,0))</f>
        <v>#N/A</v>
      </c>
      <c r="I67" t="str">
        <f>_xlfn.XLOOKUP(L67,'Interrogation Summary Hydro'!A:A,'Interrogation Summary Hydro'!D:D,"No hydrosystem detection")</f>
        <v>No hydrosystem detection</v>
      </c>
      <c r="J67" s="2" t="str">
        <f>_xlfn.XLOOKUP(L67,'Interrogation Summary Hydro'!A:A,'Interrogation Summary Hydro'!E:E,"#NA")</f>
        <v>#NA</v>
      </c>
      <c r="K67" s="2" t="str" cm="1">
        <f t="array" ref="K67">VLOOKUP($L67&amp;U67,CHOOSE({1,2},MULTILOOKUP!$A$2:$A$436&amp;MULTILOOKUP!$B$2:$B$436,MULTILOOKUP!$C$2:$C$436),2,FALSE)</f>
        <v>B2</v>
      </c>
      <c r="L67" t="s">
        <v>107</v>
      </c>
      <c r="M67" t="s">
        <v>108</v>
      </c>
      <c r="N67">
        <v>3</v>
      </c>
      <c r="O67" t="s">
        <v>20</v>
      </c>
      <c r="P67">
        <v>2</v>
      </c>
      <c r="Q67" t="s">
        <v>21</v>
      </c>
      <c r="R67" t="s">
        <v>98</v>
      </c>
      <c r="S67" t="s">
        <v>99</v>
      </c>
      <c r="T67" t="s">
        <v>29</v>
      </c>
      <c r="U67" s="1">
        <v>45762.304340277777</v>
      </c>
      <c r="V67" t="s">
        <v>76</v>
      </c>
      <c r="W67" t="s">
        <v>109</v>
      </c>
      <c r="X67" s="2">
        <v>45658</v>
      </c>
      <c r="Y67" s="2">
        <v>45616</v>
      </c>
      <c r="Z67" t="s">
        <v>102</v>
      </c>
      <c r="AB67" t="s">
        <v>28</v>
      </c>
      <c r="AC67">
        <v>1</v>
      </c>
    </row>
    <row r="68" spans="1:29" x14ac:dyDescent="0.25">
      <c r="A68">
        <f t="shared" si="0"/>
        <v>1</v>
      </c>
      <c r="B68">
        <f t="shared" si="1"/>
        <v>1</v>
      </c>
      <c r="C68" t="str">
        <f t="shared" si="2"/>
        <v>SY2025</v>
      </c>
      <c r="D68">
        <f t="shared" si="3"/>
        <v>0</v>
      </c>
      <c r="E68" t="str">
        <f>VLOOKUP(L68,Hydro[],2,FALSE)</f>
        <v>BO3 - Bonneville WA Shore Ladder/AFF</v>
      </c>
      <c r="F68">
        <f>MATCH(L68,'VLOOKUP Function'!A:A,0)</f>
        <v>31</v>
      </c>
      <c r="G68" t="str" cm="1">
        <f t="array" ref="G68">INDEX('VLOOKUP Function'!B:B,F68)</f>
        <v>BO3 - Bonneville WA Shore Ladder/AFF</v>
      </c>
      <c r="H68" t="str">
        <f>INDEX('VLOOKUP Function'!B:B, MATCH('Interrogation Detail Lochsa'!L68,'VLOOKUP Function'!A:A,0))</f>
        <v>BO3 - Bonneville WA Shore Ladder/AFF</v>
      </c>
      <c r="I68" t="str">
        <f>_xlfn.XLOOKUP(L68,'Interrogation Summary Hydro'!A:A,'Interrogation Summary Hydro'!D:D,"No hydrosystem detection")</f>
        <v>BO3 - Bonneville WA Shore Ladder/AFF</v>
      </c>
      <c r="J68" s="2">
        <f>_xlfn.XLOOKUP(L68,'Interrogation Summary Hydro'!A:A,'Interrogation Summary Hydro'!E:E,"#NA")</f>
        <v>45530.554293981484</v>
      </c>
      <c r="K68" s="2" t="str" cm="1">
        <f t="array" ref="K68">VLOOKUP($L68&amp;U68,CHOOSE({1,2},MULTILOOKUP!$A$2:$A$436&amp;MULTILOOKUP!$B$2:$B$436,MULTILOOKUP!$C$2:$C$436),2,FALSE)</f>
        <v>A1</v>
      </c>
      <c r="L68" t="s">
        <v>110</v>
      </c>
      <c r="M68" t="s">
        <v>111</v>
      </c>
      <c r="N68">
        <v>3</v>
      </c>
      <c r="O68" t="s">
        <v>20</v>
      </c>
      <c r="P68">
        <v>5</v>
      </c>
      <c r="Q68" t="s">
        <v>112</v>
      </c>
      <c r="R68" t="s">
        <v>113</v>
      </c>
      <c r="S68" t="s">
        <v>112</v>
      </c>
      <c r="T68" t="s">
        <v>29</v>
      </c>
      <c r="U68" s="1">
        <v>45740.834988425922</v>
      </c>
      <c r="V68" t="s">
        <v>33</v>
      </c>
      <c r="W68" t="s">
        <v>114</v>
      </c>
      <c r="X68" s="2">
        <v>45530</v>
      </c>
      <c r="Y68" s="2">
        <v>45530</v>
      </c>
      <c r="Z68" t="s">
        <v>114</v>
      </c>
      <c r="AA68">
        <v>825</v>
      </c>
      <c r="AB68" t="s">
        <v>28</v>
      </c>
      <c r="AC68">
        <v>1</v>
      </c>
    </row>
    <row r="69" spans="1:29" x14ac:dyDescent="0.25">
      <c r="A69">
        <f t="shared" ref="A69:A132" si="4">IF(L69=L68,0,1)</f>
        <v>1</v>
      </c>
      <c r="B69">
        <f t="shared" ref="B69:B132" si="5">IF(A69&lt;&gt;1, B68+1,1)</f>
        <v>1</v>
      </c>
      <c r="C69" t="str">
        <f t="shared" ref="C69:C132" si="6">IF(AND(U69&gt;$T$1,U69&lt;=$U$1),"SY2025", "NA")</f>
        <v>SY2025</v>
      </c>
      <c r="D69">
        <f t="shared" ref="D69:D132" si="7">DATEDIF(Y69,U69,"Y")</f>
        <v>0</v>
      </c>
      <c r="E69" t="str">
        <f>VLOOKUP(L69,Hydro[],2,FALSE)</f>
        <v>BO3 - Bonneville WA Shore Ladder/AFF</v>
      </c>
      <c r="F69">
        <f>MATCH(L69,'VLOOKUP Function'!A:A,0)</f>
        <v>32</v>
      </c>
      <c r="G69" t="str" cm="1">
        <f t="array" ref="G69">INDEX('VLOOKUP Function'!B:B,F69)</f>
        <v>BO3 - Bonneville WA Shore Ladder/AFF</v>
      </c>
      <c r="H69" t="str">
        <f>INDEX('VLOOKUP Function'!B:B, MATCH('Interrogation Detail Lochsa'!L69,'VLOOKUP Function'!A:A,0))</f>
        <v>BO3 - Bonneville WA Shore Ladder/AFF</v>
      </c>
      <c r="I69" t="str">
        <f>_xlfn.XLOOKUP(L69,'Interrogation Summary Hydro'!A:A,'Interrogation Summary Hydro'!D:D,"No hydrosystem detection")</f>
        <v>BO3 - Bonneville WA Shore Ladder/AFF</v>
      </c>
      <c r="J69" s="2">
        <f>_xlfn.XLOOKUP(L69,'Interrogation Summary Hydro'!A:A,'Interrogation Summary Hydro'!E:E,"#NA")</f>
        <v>45534.520451388889</v>
      </c>
      <c r="K69" s="2" t="str" cm="1">
        <f t="array" ref="K69">VLOOKUP($L69&amp;U69,CHOOSE({1,2},MULTILOOKUP!$A$2:$A$436&amp;MULTILOOKUP!$B$2:$B$436,MULTILOOKUP!$C$2:$C$436),2,FALSE)</f>
        <v>A2</v>
      </c>
      <c r="L69" t="s">
        <v>115</v>
      </c>
      <c r="M69" t="s">
        <v>116</v>
      </c>
      <c r="N69">
        <v>3</v>
      </c>
      <c r="O69" t="s">
        <v>20</v>
      </c>
      <c r="P69">
        <v>5</v>
      </c>
      <c r="Q69" t="s">
        <v>112</v>
      </c>
      <c r="R69" t="s">
        <v>113</v>
      </c>
      <c r="S69" t="s">
        <v>112</v>
      </c>
      <c r="T69" t="s">
        <v>29</v>
      </c>
      <c r="U69" s="1">
        <v>45734.826724537037</v>
      </c>
      <c r="V69" t="s">
        <v>36</v>
      </c>
      <c r="W69" t="s">
        <v>114</v>
      </c>
      <c r="X69" s="2">
        <v>45534</v>
      </c>
      <c r="Y69" s="2">
        <v>45534</v>
      </c>
      <c r="Z69" t="s">
        <v>114</v>
      </c>
      <c r="AA69">
        <v>855</v>
      </c>
      <c r="AB69" t="s">
        <v>28</v>
      </c>
      <c r="AC69">
        <v>1</v>
      </c>
    </row>
    <row r="70" spans="1:29" x14ac:dyDescent="0.25">
      <c r="A70">
        <f t="shared" si="4"/>
        <v>0</v>
      </c>
      <c r="B70">
        <f t="shared" si="5"/>
        <v>2</v>
      </c>
      <c r="C70" t="str">
        <f t="shared" si="6"/>
        <v>SY2025</v>
      </c>
      <c r="D70">
        <f t="shared" si="7"/>
        <v>0</v>
      </c>
      <c r="E70" t="str">
        <f>VLOOKUP(L70,Hydro[],2,FALSE)</f>
        <v>BO3 - Bonneville WA Shore Ladder/AFF</v>
      </c>
      <c r="F70">
        <f>MATCH(L70,'VLOOKUP Function'!A:A,0)</f>
        <v>32</v>
      </c>
      <c r="G70" t="str" cm="1">
        <f t="array" ref="G70">INDEX('VLOOKUP Function'!B:B,F70)</f>
        <v>BO3 - Bonneville WA Shore Ladder/AFF</v>
      </c>
      <c r="H70" t="str">
        <f>INDEX('VLOOKUP Function'!B:B, MATCH('Interrogation Detail Lochsa'!L70,'VLOOKUP Function'!A:A,0))</f>
        <v>BO3 - Bonneville WA Shore Ladder/AFF</v>
      </c>
      <c r="I70" t="str">
        <f>_xlfn.XLOOKUP(L70,'Interrogation Summary Hydro'!A:A,'Interrogation Summary Hydro'!D:D,"No hydrosystem detection")</f>
        <v>BO3 - Bonneville WA Shore Ladder/AFF</v>
      </c>
      <c r="J70" s="2">
        <f>_xlfn.XLOOKUP(L70,'Interrogation Summary Hydro'!A:A,'Interrogation Summary Hydro'!E:E,"#NA")</f>
        <v>45534.520451388889</v>
      </c>
      <c r="K70" s="2" t="str" cm="1">
        <f t="array" ref="K70">VLOOKUP($L70&amp;U70,CHOOSE({1,2},MULTILOOKUP!$A$2:$A$436&amp;MULTILOOKUP!$B$2:$B$436,MULTILOOKUP!$C$2:$C$436),2,FALSE)</f>
        <v>B5</v>
      </c>
      <c r="L70" t="s">
        <v>115</v>
      </c>
      <c r="M70" t="s">
        <v>116</v>
      </c>
      <c r="N70">
        <v>3</v>
      </c>
      <c r="O70" t="s">
        <v>20</v>
      </c>
      <c r="P70">
        <v>5</v>
      </c>
      <c r="Q70" t="s">
        <v>112</v>
      </c>
      <c r="R70" t="s">
        <v>113</v>
      </c>
      <c r="S70" t="s">
        <v>112</v>
      </c>
      <c r="T70" t="s">
        <v>29</v>
      </c>
      <c r="U70" s="1">
        <v>45768.950636574074</v>
      </c>
      <c r="V70" t="s">
        <v>117</v>
      </c>
      <c r="W70" t="s">
        <v>114</v>
      </c>
      <c r="X70" s="2">
        <v>45534</v>
      </c>
      <c r="Y70" s="2">
        <v>45534</v>
      </c>
      <c r="Z70" t="s">
        <v>114</v>
      </c>
      <c r="AA70">
        <v>855</v>
      </c>
      <c r="AB70" t="s">
        <v>28</v>
      </c>
      <c r="AC70">
        <v>1</v>
      </c>
    </row>
    <row r="71" spans="1:29" x14ac:dyDescent="0.25">
      <c r="A71">
        <f t="shared" si="4"/>
        <v>1</v>
      </c>
      <c r="B71">
        <f t="shared" si="5"/>
        <v>1</v>
      </c>
      <c r="C71" t="str">
        <f t="shared" si="6"/>
        <v>NA</v>
      </c>
      <c r="D71">
        <f t="shared" si="7"/>
        <v>0</v>
      </c>
      <c r="E71" t="str">
        <f>VLOOKUP(L71,Hydro[],2,FALSE)</f>
        <v>GRA - Lower Granite Dam Adult</v>
      </c>
      <c r="F71">
        <f>MATCH(L71,'VLOOKUP Function'!A:A,0)</f>
        <v>33</v>
      </c>
      <c r="G71" t="str" cm="1">
        <f t="array" ref="G71">INDEX('VLOOKUP Function'!B:B,F71)</f>
        <v>GRA - Lower Granite Dam Adult</v>
      </c>
      <c r="H71" t="str">
        <f>INDEX('VLOOKUP Function'!B:B, MATCH('Interrogation Detail Lochsa'!L71,'VLOOKUP Function'!A:A,0))</f>
        <v>GRA - Lower Granite Dam Adult</v>
      </c>
      <c r="I71" t="str">
        <f>_xlfn.XLOOKUP(L71,'Interrogation Summary Hydro'!A:A,'Interrogation Summary Hydro'!D:D,"No hydrosystem detection")</f>
        <v>GRA - Lower Granite Dam Adult</v>
      </c>
      <c r="J71" s="2">
        <f>_xlfn.XLOOKUP(L71,'Interrogation Summary Hydro'!A:A,'Interrogation Summary Hydro'!E:E,"#NA")</f>
        <v>45207.41878472222</v>
      </c>
      <c r="K71" s="2" t="str" cm="1">
        <f t="array" ref="K71">VLOOKUP($L71&amp;U71,CHOOSE({1,2},MULTILOOKUP!$A$2:$A$436&amp;MULTILOOKUP!$B$2:$B$436,MULTILOOKUP!$C$2:$C$436),2,FALSE)</f>
        <v>B5</v>
      </c>
      <c r="L71" t="s">
        <v>118</v>
      </c>
      <c r="M71" t="s">
        <v>119</v>
      </c>
      <c r="N71">
        <v>3</v>
      </c>
      <c r="O71" t="s">
        <v>20</v>
      </c>
      <c r="P71">
        <v>2</v>
      </c>
      <c r="Q71" t="s">
        <v>21</v>
      </c>
      <c r="R71" t="s">
        <v>22</v>
      </c>
      <c r="S71" t="s">
        <v>23</v>
      </c>
      <c r="T71" t="s">
        <v>24</v>
      </c>
      <c r="U71" s="1">
        <v>45370.772870370369</v>
      </c>
      <c r="V71" t="s">
        <v>117</v>
      </c>
      <c r="W71" t="s">
        <v>54</v>
      </c>
      <c r="X71" s="2">
        <v>45207</v>
      </c>
      <c r="Y71" s="2">
        <v>45207</v>
      </c>
      <c r="Z71" t="s">
        <v>54</v>
      </c>
      <c r="AA71">
        <v>790</v>
      </c>
      <c r="AB71" t="s">
        <v>28</v>
      </c>
      <c r="AC71">
        <v>1</v>
      </c>
    </row>
    <row r="72" spans="1:29" x14ac:dyDescent="0.25">
      <c r="A72">
        <f t="shared" si="4"/>
        <v>0</v>
      </c>
      <c r="B72">
        <f t="shared" si="5"/>
        <v>2</v>
      </c>
      <c r="C72" t="str">
        <f t="shared" si="6"/>
        <v>NA</v>
      </c>
      <c r="D72">
        <f t="shared" si="7"/>
        <v>0</v>
      </c>
      <c r="E72" t="str">
        <f>VLOOKUP(L72,Hydro[],2,FALSE)</f>
        <v>GRA - Lower Granite Dam Adult</v>
      </c>
      <c r="F72">
        <f>MATCH(L72,'VLOOKUP Function'!A:A,0)</f>
        <v>33</v>
      </c>
      <c r="G72" t="str" cm="1">
        <f t="array" ref="G72">INDEX('VLOOKUP Function'!B:B,F72)</f>
        <v>GRA - Lower Granite Dam Adult</v>
      </c>
      <c r="H72" t="str">
        <f>INDEX('VLOOKUP Function'!B:B, MATCH('Interrogation Detail Lochsa'!L72,'VLOOKUP Function'!A:A,0))</f>
        <v>GRA - Lower Granite Dam Adult</v>
      </c>
      <c r="I72" t="str">
        <f>_xlfn.XLOOKUP(L72,'Interrogation Summary Hydro'!A:A,'Interrogation Summary Hydro'!D:D,"No hydrosystem detection")</f>
        <v>GRA - Lower Granite Dam Adult</v>
      </c>
      <c r="J72" s="2">
        <f>_xlfn.XLOOKUP(L72,'Interrogation Summary Hydro'!A:A,'Interrogation Summary Hydro'!E:E,"#NA")</f>
        <v>45207.41878472222</v>
      </c>
      <c r="K72" s="2" t="str" cm="1">
        <f t="array" ref="K72">VLOOKUP($L72&amp;U72,CHOOSE({1,2},MULTILOOKUP!$A$2:$A$436&amp;MULTILOOKUP!$B$2:$B$436,MULTILOOKUP!$C$2:$C$436),2,FALSE)</f>
        <v>B9</v>
      </c>
      <c r="L72" t="s">
        <v>118</v>
      </c>
      <c r="M72" t="s">
        <v>119</v>
      </c>
      <c r="N72">
        <v>3</v>
      </c>
      <c r="O72" t="s">
        <v>20</v>
      </c>
      <c r="P72">
        <v>2</v>
      </c>
      <c r="Q72" t="s">
        <v>21</v>
      </c>
      <c r="R72" t="s">
        <v>22</v>
      </c>
      <c r="S72" t="s">
        <v>23</v>
      </c>
      <c r="T72" t="s">
        <v>29</v>
      </c>
      <c r="U72" s="1">
        <v>45371.900856481479</v>
      </c>
      <c r="V72" t="s">
        <v>25</v>
      </c>
      <c r="W72" t="s">
        <v>54</v>
      </c>
      <c r="X72" s="2">
        <v>45207</v>
      </c>
      <c r="Y72" s="2">
        <v>45207</v>
      </c>
      <c r="Z72" t="s">
        <v>54</v>
      </c>
      <c r="AA72">
        <v>790</v>
      </c>
      <c r="AB72" t="s">
        <v>28</v>
      </c>
      <c r="AC72">
        <v>1</v>
      </c>
    </row>
    <row r="73" spans="1:29" x14ac:dyDescent="0.25">
      <c r="A73">
        <f t="shared" si="4"/>
        <v>0</v>
      </c>
      <c r="B73">
        <f t="shared" si="5"/>
        <v>3</v>
      </c>
      <c r="C73" t="str">
        <f t="shared" si="6"/>
        <v>NA</v>
      </c>
      <c r="D73">
        <f t="shared" si="7"/>
        <v>0</v>
      </c>
      <c r="E73" t="str">
        <f>VLOOKUP(L73,Hydro[],2,FALSE)</f>
        <v>GRA - Lower Granite Dam Adult</v>
      </c>
      <c r="F73">
        <f>MATCH(L73,'VLOOKUP Function'!A:A,0)</f>
        <v>33</v>
      </c>
      <c r="G73" t="str" cm="1">
        <f t="array" ref="G73">INDEX('VLOOKUP Function'!B:B,F73)</f>
        <v>GRA - Lower Granite Dam Adult</v>
      </c>
      <c r="H73" t="str">
        <f>INDEX('VLOOKUP Function'!B:B, MATCH('Interrogation Detail Lochsa'!L73,'VLOOKUP Function'!A:A,0))</f>
        <v>GRA - Lower Granite Dam Adult</v>
      </c>
      <c r="I73" t="str">
        <f>_xlfn.XLOOKUP(L73,'Interrogation Summary Hydro'!A:A,'Interrogation Summary Hydro'!D:D,"No hydrosystem detection")</f>
        <v>GRA - Lower Granite Dam Adult</v>
      </c>
      <c r="J73" s="2">
        <f>_xlfn.XLOOKUP(L73,'Interrogation Summary Hydro'!A:A,'Interrogation Summary Hydro'!E:E,"#NA")</f>
        <v>45207.41878472222</v>
      </c>
      <c r="K73" s="2" t="str" cm="1">
        <f t="array" ref="K73">VLOOKUP($L73&amp;U73,CHOOSE({1,2},MULTILOOKUP!$A$2:$A$436&amp;MULTILOOKUP!$B$2:$B$436,MULTILOOKUP!$C$2:$C$436),2,FALSE)</f>
        <v>A1</v>
      </c>
      <c r="L73" t="s">
        <v>118</v>
      </c>
      <c r="M73" t="s">
        <v>119</v>
      </c>
      <c r="N73">
        <v>3</v>
      </c>
      <c r="O73" t="s">
        <v>20</v>
      </c>
      <c r="P73">
        <v>2</v>
      </c>
      <c r="Q73" t="s">
        <v>21</v>
      </c>
      <c r="R73" t="s">
        <v>22</v>
      </c>
      <c r="S73" t="s">
        <v>23</v>
      </c>
      <c r="T73" t="s">
        <v>29</v>
      </c>
      <c r="U73" s="1">
        <v>45373.809629629628</v>
      </c>
      <c r="V73" t="s">
        <v>33</v>
      </c>
      <c r="W73" t="s">
        <v>54</v>
      </c>
      <c r="X73" s="2">
        <v>45207</v>
      </c>
      <c r="Y73" s="2">
        <v>45207</v>
      </c>
      <c r="Z73" t="s">
        <v>54</v>
      </c>
      <c r="AA73">
        <v>790</v>
      </c>
      <c r="AB73" t="s">
        <v>28</v>
      </c>
      <c r="AC73">
        <v>1</v>
      </c>
    </row>
    <row r="74" spans="1:29" x14ac:dyDescent="0.25">
      <c r="A74">
        <f t="shared" si="4"/>
        <v>1</v>
      </c>
      <c r="B74">
        <f t="shared" si="5"/>
        <v>1</v>
      </c>
      <c r="C74" t="str">
        <f t="shared" si="6"/>
        <v>NA</v>
      </c>
      <c r="D74">
        <f t="shared" si="7"/>
        <v>0</v>
      </c>
      <c r="E74" t="str">
        <f>VLOOKUP(L74,Hydro[],2,FALSE)</f>
        <v>GRA - Lower Granite Dam Adult</v>
      </c>
      <c r="F74">
        <f>MATCH(L74,'VLOOKUP Function'!A:A,0)</f>
        <v>34</v>
      </c>
      <c r="G74" t="str" cm="1">
        <f t="array" ref="G74">INDEX('VLOOKUP Function'!B:B,F74)</f>
        <v>GRA - Lower Granite Dam Adult</v>
      </c>
      <c r="H74" t="str">
        <f>INDEX('VLOOKUP Function'!B:B, MATCH('Interrogation Detail Lochsa'!L74,'VLOOKUP Function'!A:A,0))</f>
        <v>GRA - Lower Granite Dam Adult</v>
      </c>
      <c r="I74" t="str">
        <f>_xlfn.XLOOKUP(L74,'Interrogation Summary Hydro'!A:A,'Interrogation Summary Hydro'!D:D,"No hydrosystem detection")</f>
        <v>GRA - Lower Granite Dam Adult</v>
      </c>
      <c r="J74" s="2">
        <f>_xlfn.XLOOKUP(L74,'Interrogation Summary Hydro'!A:A,'Interrogation Summary Hydro'!E:E,"#NA")</f>
        <v>45207.438009259262</v>
      </c>
      <c r="K74" s="2" t="str" cm="1">
        <f t="array" ref="K74">VLOOKUP($L74&amp;U74,CHOOSE({1,2},MULTILOOKUP!$A$2:$A$436&amp;MULTILOOKUP!$B$2:$B$436,MULTILOOKUP!$C$2:$C$436),2,FALSE)</f>
        <v>B5</v>
      </c>
      <c r="L74" t="s">
        <v>120</v>
      </c>
      <c r="M74" t="s">
        <v>119</v>
      </c>
      <c r="N74">
        <v>3</v>
      </c>
      <c r="O74" t="s">
        <v>20</v>
      </c>
      <c r="P74">
        <v>2</v>
      </c>
      <c r="Q74" t="s">
        <v>21</v>
      </c>
      <c r="R74" t="s">
        <v>22</v>
      </c>
      <c r="S74" t="s">
        <v>23</v>
      </c>
      <c r="T74" t="s">
        <v>29</v>
      </c>
      <c r="U74" s="1">
        <v>45371.828275462962</v>
      </c>
      <c r="V74" t="s">
        <v>117</v>
      </c>
      <c r="W74" t="s">
        <v>54</v>
      </c>
      <c r="X74" s="2">
        <v>45207</v>
      </c>
      <c r="Y74" s="2">
        <v>45207</v>
      </c>
      <c r="Z74" t="s">
        <v>54</v>
      </c>
      <c r="AA74">
        <v>790</v>
      </c>
      <c r="AB74" t="s">
        <v>28</v>
      </c>
      <c r="AC74">
        <v>1</v>
      </c>
    </row>
    <row r="75" spans="1:29" x14ac:dyDescent="0.25">
      <c r="A75">
        <f t="shared" si="4"/>
        <v>1</v>
      </c>
      <c r="B75">
        <f t="shared" si="5"/>
        <v>1</v>
      </c>
      <c r="C75" t="str">
        <f t="shared" si="6"/>
        <v>NA</v>
      </c>
      <c r="D75">
        <f t="shared" si="7"/>
        <v>0</v>
      </c>
      <c r="E75" t="str">
        <f>VLOOKUP(L75,Hydro[],2,FALSE)</f>
        <v>GRA - Lower Granite Dam Adult</v>
      </c>
      <c r="F75">
        <f>MATCH(L75,'VLOOKUP Function'!A:A,0)</f>
        <v>35</v>
      </c>
      <c r="G75" t="str" cm="1">
        <f t="array" ref="G75">INDEX('VLOOKUP Function'!B:B,F75)</f>
        <v>GRA - Lower Granite Dam Adult</v>
      </c>
      <c r="H75" t="str">
        <f>INDEX('VLOOKUP Function'!B:B, MATCH('Interrogation Detail Lochsa'!L75,'VLOOKUP Function'!A:A,0))</f>
        <v>GRA - Lower Granite Dam Adult</v>
      </c>
      <c r="I75" t="str">
        <f>_xlfn.XLOOKUP(L75,'Interrogation Summary Hydro'!A:A,'Interrogation Summary Hydro'!D:D,"No hydrosystem detection")</f>
        <v>GRA - Lower Granite Dam Adult</v>
      </c>
      <c r="J75" s="2">
        <f>_xlfn.XLOOKUP(L75,'Interrogation Summary Hydro'!A:A,'Interrogation Summary Hydro'!E:E,"#NA")</f>
        <v>45207.454340277778</v>
      </c>
      <c r="K75" s="2" t="str" cm="1">
        <f t="array" ref="K75">VLOOKUP($L75&amp;U75,CHOOSE({1,2},MULTILOOKUP!$A$2:$A$436&amp;MULTILOOKUP!$B$2:$B$436,MULTILOOKUP!$C$2:$C$436),2,FALSE)</f>
        <v>A2</v>
      </c>
      <c r="L75" t="s">
        <v>121</v>
      </c>
      <c r="M75" t="s">
        <v>119</v>
      </c>
      <c r="N75">
        <v>3</v>
      </c>
      <c r="O75" t="s">
        <v>20</v>
      </c>
      <c r="P75">
        <v>2</v>
      </c>
      <c r="Q75" t="s">
        <v>21</v>
      </c>
      <c r="R75" t="s">
        <v>22</v>
      </c>
      <c r="S75" t="s">
        <v>23</v>
      </c>
      <c r="T75" t="s">
        <v>29</v>
      </c>
      <c r="U75" s="1">
        <v>45409.429560185185</v>
      </c>
      <c r="V75" t="s">
        <v>36</v>
      </c>
      <c r="W75" t="s">
        <v>54</v>
      </c>
      <c r="X75" s="2">
        <v>45207</v>
      </c>
      <c r="Y75" s="2">
        <v>45207</v>
      </c>
      <c r="Z75" t="s">
        <v>54</v>
      </c>
      <c r="AA75">
        <v>640</v>
      </c>
      <c r="AB75" t="s">
        <v>28</v>
      </c>
      <c r="AC75">
        <v>1</v>
      </c>
    </row>
    <row r="76" spans="1:29" x14ac:dyDescent="0.25">
      <c r="A76">
        <f t="shared" si="4"/>
        <v>1</v>
      </c>
      <c r="B76">
        <f t="shared" si="5"/>
        <v>1</v>
      </c>
      <c r="C76" t="str">
        <f t="shared" si="6"/>
        <v>NA</v>
      </c>
      <c r="D76">
        <f t="shared" si="7"/>
        <v>0</v>
      </c>
      <c r="E76" t="str">
        <f>VLOOKUP(L76,Hydro[],2,FALSE)</f>
        <v>GRA - Lower Granite Dam Adult</v>
      </c>
      <c r="F76">
        <f>MATCH(L76,'VLOOKUP Function'!A:A,0)</f>
        <v>36</v>
      </c>
      <c r="G76" t="str" cm="1">
        <f t="array" ref="G76">INDEX('VLOOKUP Function'!B:B,F76)</f>
        <v>GRA - Lower Granite Dam Adult</v>
      </c>
      <c r="H76" t="str">
        <f>INDEX('VLOOKUP Function'!B:B, MATCH('Interrogation Detail Lochsa'!L76,'VLOOKUP Function'!A:A,0))</f>
        <v>GRA - Lower Granite Dam Adult</v>
      </c>
      <c r="I76" t="str">
        <f>_xlfn.XLOOKUP(L76,'Interrogation Summary Hydro'!A:A,'Interrogation Summary Hydro'!D:D,"No hydrosystem detection")</f>
        <v>GRA - Lower Granite Dam Adult</v>
      </c>
      <c r="J76" s="2">
        <f>_xlfn.XLOOKUP(L76,'Interrogation Summary Hydro'!A:A,'Interrogation Summary Hydro'!E:E,"#NA")</f>
        <v>45387.687476851854</v>
      </c>
      <c r="K76" s="2" t="str" cm="1">
        <f t="array" ref="K76">VLOOKUP($L76&amp;U76,CHOOSE({1,2},MULTILOOKUP!$A$2:$A$436&amp;MULTILOOKUP!$B$2:$B$436,MULTILOOKUP!$C$2:$C$436),2,FALSE)</f>
        <v>BA</v>
      </c>
      <c r="L76" t="s">
        <v>122</v>
      </c>
      <c r="M76" t="s">
        <v>123</v>
      </c>
      <c r="N76">
        <v>3</v>
      </c>
      <c r="O76" t="s">
        <v>20</v>
      </c>
      <c r="P76">
        <v>2</v>
      </c>
      <c r="Q76" t="s">
        <v>21</v>
      </c>
      <c r="R76" t="s">
        <v>22</v>
      </c>
      <c r="S76" t="s">
        <v>23</v>
      </c>
      <c r="T76" t="s">
        <v>24</v>
      </c>
      <c r="U76" s="1">
        <v>45402.820115740738</v>
      </c>
      <c r="V76" t="s">
        <v>39</v>
      </c>
      <c r="W76" t="s">
        <v>54</v>
      </c>
      <c r="X76" s="2">
        <v>45387</v>
      </c>
      <c r="Y76" s="2">
        <v>45387</v>
      </c>
      <c r="Z76" t="s">
        <v>54</v>
      </c>
      <c r="AA76">
        <v>780</v>
      </c>
      <c r="AB76" t="s">
        <v>28</v>
      </c>
      <c r="AC76">
        <v>1</v>
      </c>
    </row>
    <row r="77" spans="1:29" x14ac:dyDescent="0.25">
      <c r="A77">
        <f t="shared" si="4"/>
        <v>0</v>
      </c>
      <c r="B77">
        <f t="shared" si="5"/>
        <v>2</v>
      </c>
      <c r="C77" t="str">
        <f t="shared" si="6"/>
        <v>NA</v>
      </c>
      <c r="D77">
        <f t="shared" si="7"/>
        <v>0</v>
      </c>
      <c r="E77" t="str">
        <f>VLOOKUP(L77,Hydro[],2,FALSE)</f>
        <v>GRA - Lower Granite Dam Adult</v>
      </c>
      <c r="F77">
        <f>MATCH(L77,'VLOOKUP Function'!A:A,0)</f>
        <v>36</v>
      </c>
      <c r="G77" t="str" cm="1">
        <f t="array" ref="G77">INDEX('VLOOKUP Function'!B:B,F77)</f>
        <v>GRA - Lower Granite Dam Adult</v>
      </c>
      <c r="H77" t="str">
        <f>INDEX('VLOOKUP Function'!B:B, MATCH('Interrogation Detail Lochsa'!L77,'VLOOKUP Function'!A:A,0))</f>
        <v>GRA - Lower Granite Dam Adult</v>
      </c>
      <c r="I77" t="str">
        <f>_xlfn.XLOOKUP(L77,'Interrogation Summary Hydro'!A:A,'Interrogation Summary Hydro'!D:D,"No hydrosystem detection")</f>
        <v>GRA - Lower Granite Dam Adult</v>
      </c>
      <c r="J77" s="2">
        <f>_xlfn.XLOOKUP(L77,'Interrogation Summary Hydro'!A:A,'Interrogation Summary Hydro'!E:E,"#NA")</f>
        <v>45387.687476851854</v>
      </c>
      <c r="K77" s="2" t="str" cm="1">
        <f t="array" ref="K77">VLOOKUP($L77&amp;U77,CHOOSE({1,2},MULTILOOKUP!$A$2:$A$436&amp;MULTILOOKUP!$B$2:$B$436,MULTILOOKUP!$C$2:$C$436),2,FALSE)</f>
        <v>A1</v>
      </c>
      <c r="L77" t="s">
        <v>122</v>
      </c>
      <c r="M77" t="s">
        <v>123</v>
      </c>
      <c r="N77">
        <v>3</v>
      </c>
      <c r="O77" t="s">
        <v>20</v>
      </c>
      <c r="P77">
        <v>2</v>
      </c>
      <c r="Q77" t="s">
        <v>21</v>
      </c>
      <c r="R77" t="s">
        <v>22</v>
      </c>
      <c r="S77" t="s">
        <v>23</v>
      </c>
      <c r="T77" t="s">
        <v>29</v>
      </c>
      <c r="U77" s="1">
        <v>45402.98846064815</v>
      </c>
      <c r="V77" t="s">
        <v>33</v>
      </c>
      <c r="W77" t="s">
        <v>54</v>
      </c>
      <c r="X77" s="2">
        <v>45387</v>
      </c>
      <c r="Y77" s="2">
        <v>45387</v>
      </c>
      <c r="Z77" t="s">
        <v>54</v>
      </c>
      <c r="AA77">
        <v>780</v>
      </c>
      <c r="AB77" t="s">
        <v>28</v>
      </c>
      <c r="AC77">
        <v>1</v>
      </c>
    </row>
    <row r="78" spans="1:29" x14ac:dyDescent="0.25">
      <c r="A78">
        <f t="shared" si="4"/>
        <v>1</v>
      </c>
      <c r="B78">
        <f t="shared" si="5"/>
        <v>1</v>
      </c>
      <c r="C78" t="str">
        <f t="shared" si="6"/>
        <v>NA</v>
      </c>
      <c r="D78">
        <f t="shared" si="7"/>
        <v>0</v>
      </c>
      <c r="E78" t="str">
        <f>VLOOKUP(L78,Hydro[],2,FALSE)</f>
        <v>GRA - Lower Granite Dam Adult</v>
      </c>
      <c r="F78">
        <f>MATCH(L78,'VLOOKUP Function'!A:A,0)</f>
        <v>37</v>
      </c>
      <c r="G78" t="str" cm="1">
        <f t="array" ref="G78">INDEX('VLOOKUP Function'!B:B,F78)</f>
        <v>GRA - Lower Granite Dam Adult</v>
      </c>
      <c r="H78" t="str">
        <f>INDEX('VLOOKUP Function'!B:B, MATCH('Interrogation Detail Lochsa'!L78,'VLOOKUP Function'!A:A,0))</f>
        <v>GRA - Lower Granite Dam Adult</v>
      </c>
      <c r="I78" t="str">
        <f>_xlfn.XLOOKUP(L78,'Interrogation Summary Hydro'!A:A,'Interrogation Summary Hydro'!D:D,"No hydrosystem detection")</f>
        <v>GRA - Lower Granite Dam Adult</v>
      </c>
      <c r="J78" s="2">
        <f>_xlfn.XLOOKUP(L78,'Interrogation Summary Hydro'!A:A,'Interrogation Summary Hydro'!E:E,"#NA")</f>
        <v>45370.872349537036</v>
      </c>
      <c r="K78" s="2" t="str" cm="1">
        <f t="array" ref="K78">VLOOKUP($L78&amp;U78,CHOOSE({1,2},MULTILOOKUP!$A$2:$A$436&amp;MULTILOOKUP!$B$2:$B$436,MULTILOOKUP!$C$2:$C$436),2,FALSE)</f>
        <v>B1</v>
      </c>
      <c r="L78" t="s">
        <v>124</v>
      </c>
      <c r="M78" t="s">
        <v>125</v>
      </c>
      <c r="N78">
        <v>3</v>
      </c>
      <c r="O78" t="s">
        <v>20</v>
      </c>
      <c r="P78">
        <v>2</v>
      </c>
      <c r="Q78" t="s">
        <v>21</v>
      </c>
      <c r="R78" t="s">
        <v>22</v>
      </c>
      <c r="S78" t="s">
        <v>23</v>
      </c>
      <c r="T78" t="s">
        <v>24</v>
      </c>
      <c r="U78" s="1">
        <v>45394.417037037034</v>
      </c>
      <c r="V78" t="s">
        <v>32</v>
      </c>
      <c r="W78" t="s">
        <v>54</v>
      </c>
      <c r="X78" s="2">
        <v>45370</v>
      </c>
      <c r="Y78" s="2">
        <v>45370</v>
      </c>
      <c r="Z78" t="s">
        <v>54</v>
      </c>
      <c r="AA78">
        <v>660</v>
      </c>
      <c r="AB78" t="s">
        <v>28</v>
      </c>
      <c r="AC78">
        <v>1</v>
      </c>
    </row>
    <row r="79" spans="1:29" x14ac:dyDescent="0.25">
      <c r="A79">
        <f t="shared" si="4"/>
        <v>1</v>
      </c>
      <c r="B79">
        <f t="shared" si="5"/>
        <v>1</v>
      </c>
      <c r="C79" t="str">
        <f t="shared" si="6"/>
        <v>NA</v>
      </c>
      <c r="D79">
        <f t="shared" si="7"/>
        <v>0</v>
      </c>
      <c r="E79" t="str">
        <f>VLOOKUP(L79,Hydro[],2,FALSE)</f>
        <v>GRA - Lower Granite Dam Adult</v>
      </c>
      <c r="F79">
        <f>MATCH(L79,'VLOOKUP Function'!A:A,0)</f>
        <v>38</v>
      </c>
      <c r="G79" t="str" cm="1">
        <f t="array" ref="G79">INDEX('VLOOKUP Function'!B:B,F79)</f>
        <v>GRA - Lower Granite Dam Adult</v>
      </c>
      <c r="H79" t="str">
        <f>INDEX('VLOOKUP Function'!B:B, MATCH('Interrogation Detail Lochsa'!L79,'VLOOKUP Function'!A:A,0))</f>
        <v>GRA - Lower Granite Dam Adult</v>
      </c>
      <c r="I79" t="str">
        <f>_xlfn.XLOOKUP(L79,'Interrogation Summary Hydro'!A:A,'Interrogation Summary Hydro'!D:D,"No hydrosystem detection")</f>
        <v>GRA - Lower Granite Dam Adult</v>
      </c>
      <c r="J79" s="2">
        <f>_xlfn.XLOOKUP(L79,'Interrogation Summary Hydro'!A:A,'Interrogation Summary Hydro'!E:E,"#NA")</f>
        <v>45384.474317129629</v>
      </c>
      <c r="K79" s="2" t="str" cm="1">
        <f t="array" ref="K79">VLOOKUP($L79&amp;U79,CHOOSE({1,2},MULTILOOKUP!$A$2:$A$436&amp;MULTILOOKUP!$B$2:$B$436,MULTILOOKUP!$C$2:$C$436),2,FALSE)</f>
        <v>B9</v>
      </c>
      <c r="L79" t="s">
        <v>126</v>
      </c>
      <c r="M79" t="s">
        <v>127</v>
      </c>
      <c r="N79">
        <v>3</v>
      </c>
      <c r="O79" t="s">
        <v>20</v>
      </c>
      <c r="P79">
        <v>2</v>
      </c>
      <c r="Q79" t="s">
        <v>21</v>
      </c>
      <c r="R79" t="s">
        <v>22</v>
      </c>
      <c r="S79" t="s">
        <v>23</v>
      </c>
      <c r="T79" t="s">
        <v>24</v>
      </c>
      <c r="U79" s="1">
        <v>45392.490474537037</v>
      </c>
      <c r="V79" t="s">
        <v>25</v>
      </c>
      <c r="W79" t="s">
        <v>54</v>
      </c>
      <c r="X79" s="2">
        <v>45384</v>
      </c>
      <c r="Y79" s="2">
        <v>45384</v>
      </c>
      <c r="Z79" t="s">
        <v>54</v>
      </c>
      <c r="AA79">
        <v>690</v>
      </c>
      <c r="AB79" t="s">
        <v>28</v>
      </c>
      <c r="AC79">
        <v>1</v>
      </c>
    </row>
    <row r="80" spans="1:29" x14ac:dyDescent="0.25">
      <c r="A80">
        <f t="shared" si="4"/>
        <v>0</v>
      </c>
      <c r="B80">
        <f t="shared" si="5"/>
        <v>2</v>
      </c>
      <c r="C80" t="str">
        <f t="shared" si="6"/>
        <v>NA</v>
      </c>
      <c r="D80">
        <f t="shared" si="7"/>
        <v>0</v>
      </c>
      <c r="E80" t="str">
        <f>VLOOKUP(L80,Hydro[],2,FALSE)</f>
        <v>GRA - Lower Granite Dam Adult</v>
      </c>
      <c r="F80">
        <f>MATCH(L80,'VLOOKUP Function'!A:A,0)</f>
        <v>38</v>
      </c>
      <c r="G80" t="str" cm="1">
        <f t="array" ref="G80">INDEX('VLOOKUP Function'!B:B,F80)</f>
        <v>GRA - Lower Granite Dam Adult</v>
      </c>
      <c r="H80" t="str">
        <f>INDEX('VLOOKUP Function'!B:B, MATCH('Interrogation Detail Lochsa'!L80,'VLOOKUP Function'!A:A,0))</f>
        <v>GRA - Lower Granite Dam Adult</v>
      </c>
      <c r="I80" t="str">
        <f>_xlfn.XLOOKUP(L80,'Interrogation Summary Hydro'!A:A,'Interrogation Summary Hydro'!D:D,"No hydrosystem detection")</f>
        <v>GRA - Lower Granite Dam Adult</v>
      </c>
      <c r="J80" s="2">
        <f>_xlfn.XLOOKUP(L80,'Interrogation Summary Hydro'!A:A,'Interrogation Summary Hydro'!E:E,"#NA")</f>
        <v>45384.474317129629</v>
      </c>
      <c r="K80" s="2" t="str" cm="1">
        <f t="array" ref="K80">VLOOKUP($L80&amp;U80,CHOOSE({1,2},MULTILOOKUP!$A$2:$A$436&amp;MULTILOOKUP!$B$2:$B$436,MULTILOOKUP!$C$2:$C$436),2,FALSE)</f>
        <v>A4</v>
      </c>
      <c r="L80" t="s">
        <v>126</v>
      </c>
      <c r="M80" t="s">
        <v>127</v>
      </c>
      <c r="N80">
        <v>3</v>
      </c>
      <c r="O80" t="s">
        <v>20</v>
      </c>
      <c r="P80">
        <v>2</v>
      </c>
      <c r="Q80" t="s">
        <v>21</v>
      </c>
      <c r="R80" t="s">
        <v>22</v>
      </c>
      <c r="S80" t="s">
        <v>23</v>
      </c>
      <c r="T80" t="s">
        <v>29</v>
      </c>
      <c r="U80" s="1">
        <v>45392.593148148146</v>
      </c>
      <c r="V80" t="s">
        <v>56</v>
      </c>
      <c r="W80" t="s">
        <v>54</v>
      </c>
      <c r="X80" s="2">
        <v>45384</v>
      </c>
      <c r="Y80" s="2">
        <v>45384</v>
      </c>
      <c r="Z80" t="s">
        <v>54</v>
      </c>
      <c r="AA80">
        <v>690</v>
      </c>
      <c r="AB80" t="s">
        <v>28</v>
      </c>
      <c r="AC80">
        <v>1</v>
      </c>
    </row>
    <row r="81" spans="1:29" x14ac:dyDescent="0.25">
      <c r="A81">
        <f t="shared" si="4"/>
        <v>1</v>
      </c>
      <c r="B81">
        <f t="shared" si="5"/>
        <v>1</v>
      </c>
      <c r="C81" t="str">
        <f t="shared" si="6"/>
        <v>NA</v>
      </c>
      <c r="D81">
        <f t="shared" si="7"/>
        <v>0</v>
      </c>
      <c r="E81" t="str">
        <f>VLOOKUP(L81,Hydro[],2,FALSE)</f>
        <v>GRA - Lower Granite Dam Adult</v>
      </c>
      <c r="F81">
        <f>MATCH(L81,'VLOOKUP Function'!A:A,0)</f>
        <v>39</v>
      </c>
      <c r="G81" t="str" cm="1">
        <f t="array" ref="G81">INDEX('VLOOKUP Function'!B:B,F81)</f>
        <v>GRA - Lower Granite Dam Adult</v>
      </c>
      <c r="H81" t="str">
        <f>INDEX('VLOOKUP Function'!B:B, MATCH('Interrogation Detail Lochsa'!L81,'VLOOKUP Function'!A:A,0))</f>
        <v>GRA - Lower Granite Dam Adult</v>
      </c>
      <c r="I81" t="str">
        <f>_xlfn.XLOOKUP(L81,'Interrogation Summary Hydro'!A:A,'Interrogation Summary Hydro'!D:D,"No hydrosystem detection")</f>
        <v>GRA - Lower Granite Dam Adult</v>
      </c>
      <c r="J81" s="2">
        <f>_xlfn.XLOOKUP(L81,'Interrogation Summary Hydro'!A:A,'Interrogation Summary Hydro'!E:E,"#NA")</f>
        <v>45205.593217592592</v>
      </c>
      <c r="K81" s="2" t="str" cm="1">
        <f t="array" ref="K81">VLOOKUP($L81&amp;U81,CHOOSE({1,2},MULTILOOKUP!$A$2:$A$436&amp;MULTILOOKUP!$B$2:$B$436,MULTILOOKUP!$C$2:$C$436),2,FALSE)</f>
        <v>BA</v>
      </c>
      <c r="L81" t="s">
        <v>128</v>
      </c>
      <c r="M81" t="s">
        <v>129</v>
      </c>
      <c r="N81">
        <v>3</v>
      </c>
      <c r="O81" t="s">
        <v>20</v>
      </c>
      <c r="P81">
        <v>2</v>
      </c>
      <c r="Q81" t="s">
        <v>21</v>
      </c>
      <c r="R81" t="s">
        <v>22</v>
      </c>
      <c r="S81" t="s">
        <v>23</v>
      </c>
      <c r="T81" t="s">
        <v>24</v>
      </c>
      <c r="U81" s="1">
        <v>45371.803784722222</v>
      </c>
      <c r="V81" t="s">
        <v>39</v>
      </c>
      <c r="W81" t="s">
        <v>54</v>
      </c>
      <c r="X81" s="2">
        <v>45205</v>
      </c>
      <c r="Y81" s="2">
        <v>45205</v>
      </c>
      <c r="Z81" t="s">
        <v>54</v>
      </c>
      <c r="AA81">
        <v>680</v>
      </c>
      <c r="AB81" t="s">
        <v>28</v>
      </c>
      <c r="AC81">
        <v>1</v>
      </c>
    </row>
    <row r="82" spans="1:29" x14ac:dyDescent="0.25">
      <c r="A82">
        <f t="shared" si="4"/>
        <v>0</v>
      </c>
      <c r="B82">
        <f t="shared" si="5"/>
        <v>2</v>
      </c>
      <c r="C82" t="str">
        <f t="shared" si="6"/>
        <v>NA</v>
      </c>
      <c r="D82">
        <f t="shared" si="7"/>
        <v>0</v>
      </c>
      <c r="E82" t="str">
        <f>VLOOKUP(L82,Hydro[],2,FALSE)</f>
        <v>GRA - Lower Granite Dam Adult</v>
      </c>
      <c r="F82">
        <f>MATCH(L82,'VLOOKUP Function'!A:A,0)</f>
        <v>39</v>
      </c>
      <c r="G82" t="str" cm="1">
        <f t="array" ref="G82">INDEX('VLOOKUP Function'!B:B,F82)</f>
        <v>GRA - Lower Granite Dam Adult</v>
      </c>
      <c r="H82" t="str">
        <f>INDEX('VLOOKUP Function'!B:B, MATCH('Interrogation Detail Lochsa'!L82,'VLOOKUP Function'!A:A,0))</f>
        <v>GRA - Lower Granite Dam Adult</v>
      </c>
      <c r="I82" t="str">
        <f>_xlfn.XLOOKUP(L82,'Interrogation Summary Hydro'!A:A,'Interrogation Summary Hydro'!D:D,"No hydrosystem detection")</f>
        <v>GRA - Lower Granite Dam Adult</v>
      </c>
      <c r="J82" s="2">
        <f>_xlfn.XLOOKUP(L82,'Interrogation Summary Hydro'!A:A,'Interrogation Summary Hydro'!E:E,"#NA")</f>
        <v>45205.593217592592</v>
      </c>
      <c r="K82" s="2" t="str" cm="1">
        <f t="array" ref="K82">VLOOKUP($L82&amp;U82,CHOOSE({1,2},MULTILOOKUP!$A$2:$A$436&amp;MULTILOOKUP!$B$2:$B$436,MULTILOOKUP!$C$2:$C$436),2,FALSE)</f>
        <v>A6</v>
      </c>
      <c r="L82" t="s">
        <v>128</v>
      </c>
      <c r="M82" t="s">
        <v>129</v>
      </c>
      <c r="N82">
        <v>3</v>
      </c>
      <c r="O82" t="s">
        <v>20</v>
      </c>
      <c r="P82">
        <v>2</v>
      </c>
      <c r="Q82" t="s">
        <v>21</v>
      </c>
      <c r="R82" t="s">
        <v>22</v>
      </c>
      <c r="S82" t="s">
        <v>23</v>
      </c>
      <c r="T82" t="s">
        <v>29</v>
      </c>
      <c r="U82" s="1">
        <v>45371.942893518521</v>
      </c>
      <c r="V82" t="s">
        <v>68</v>
      </c>
      <c r="W82" t="s">
        <v>54</v>
      </c>
      <c r="X82" s="2">
        <v>45205</v>
      </c>
      <c r="Y82" s="2">
        <v>45205</v>
      </c>
      <c r="Z82" t="s">
        <v>54</v>
      </c>
      <c r="AA82">
        <v>680</v>
      </c>
      <c r="AB82" t="s">
        <v>28</v>
      </c>
      <c r="AC82">
        <v>1</v>
      </c>
    </row>
    <row r="83" spans="1:29" x14ac:dyDescent="0.25">
      <c r="A83">
        <f t="shared" si="4"/>
        <v>1</v>
      </c>
      <c r="B83">
        <f t="shared" si="5"/>
        <v>1</v>
      </c>
      <c r="C83" t="str">
        <f t="shared" si="6"/>
        <v>NA</v>
      </c>
      <c r="D83">
        <f t="shared" si="7"/>
        <v>0</v>
      </c>
      <c r="E83" t="str">
        <f>VLOOKUP(L83,Hydro[],2,FALSE)</f>
        <v>GRA - Lower Granite Dam Adult</v>
      </c>
      <c r="F83">
        <f>MATCH(L83,'VLOOKUP Function'!A:A,0)</f>
        <v>40</v>
      </c>
      <c r="G83" t="str" cm="1">
        <f t="array" ref="G83">INDEX('VLOOKUP Function'!B:B,F83)</f>
        <v>GRA - Lower Granite Dam Adult</v>
      </c>
      <c r="H83" t="str">
        <f>INDEX('VLOOKUP Function'!B:B, MATCH('Interrogation Detail Lochsa'!L83,'VLOOKUP Function'!A:A,0))</f>
        <v>GRA - Lower Granite Dam Adult</v>
      </c>
      <c r="I83" t="str">
        <f>_xlfn.XLOOKUP(L83,'Interrogation Summary Hydro'!A:A,'Interrogation Summary Hydro'!D:D,"No hydrosystem detection")</f>
        <v>GRA - Lower Granite Dam Adult</v>
      </c>
      <c r="J83" s="2">
        <f>_xlfn.XLOOKUP(L83,'Interrogation Summary Hydro'!A:A,'Interrogation Summary Hydro'!E:E,"#NA")</f>
        <v>45188.597025462965</v>
      </c>
      <c r="K83" s="2" t="str" cm="1">
        <f t="array" ref="K83">VLOOKUP($L83&amp;U83,CHOOSE({1,2},MULTILOOKUP!$A$2:$A$436&amp;MULTILOOKUP!$B$2:$B$436,MULTILOOKUP!$C$2:$C$436),2,FALSE)</f>
        <v>BA</v>
      </c>
      <c r="L83" t="s">
        <v>130</v>
      </c>
      <c r="M83" t="s">
        <v>131</v>
      </c>
      <c r="N83">
        <v>3</v>
      </c>
      <c r="O83" t="s">
        <v>20</v>
      </c>
      <c r="P83">
        <v>2</v>
      </c>
      <c r="Q83" t="s">
        <v>21</v>
      </c>
      <c r="R83" t="s">
        <v>22</v>
      </c>
      <c r="S83" t="s">
        <v>23</v>
      </c>
      <c r="T83" t="s">
        <v>24</v>
      </c>
      <c r="U83" s="1">
        <v>45370.78361111111</v>
      </c>
      <c r="V83" t="s">
        <v>39</v>
      </c>
      <c r="W83" t="s">
        <v>54</v>
      </c>
      <c r="X83" s="2">
        <v>45188</v>
      </c>
      <c r="Y83" s="2">
        <v>45188</v>
      </c>
      <c r="Z83" t="s">
        <v>54</v>
      </c>
      <c r="AA83">
        <v>620</v>
      </c>
      <c r="AB83" t="s">
        <v>28</v>
      </c>
      <c r="AC83">
        <v>1</v>
      </c>
    </row>
    <row r="84" spans="1:29" x14ac:dyDescent="0.25">
      <c r="A84">
        <f t="shared" si="4"/>
        <v>0</v>
      </c>
      <c r="B84">
        <f t="shared" si="5"/>
        <v>2</v>
      </c>
      <c r="C84" t="str">
        <f t="shared" si="6"/>
        <v>NA</v>
      </c>
      <c r="D84">
        <f t="shared" si="7"/>
        <v>0</v>
      </c>
      <c r="E84" t="str">
        <f>VLOOKUP(L84,Hydro[],2,FALSE)</f>
        <v>GRA - Lower Granite Dam Adult</v>
      </c>
      <c r="F84">
        <f>MATCH(L84,'VLOOKUP Function'!A:A,0)</f>
        <v>40</v>
      </c>
      <c r="G84" t="str" cm="1">
        <f t="array" ref="G84">INDEX('VLOOKUP Function'!B:B,F84)</f>
        <v>GRA - Lower Granite Dam Adult</v>
      </c>
      <c r="H84" t="str">
        <f>INDEX('VLOOKUP Function'!B:B, MATCH('Interrogation Detail Lochsa'!L84,'VLOOKUP Function'!A:A,0))</f>
        <v>GRA - Lower Granite Dam Adult</v>
      </c>
      <c r="I84" t="str">
        <f>_xlfn.XLOOKUP(L84,'Interrogation Summary Hydro'!A:A,'Interrogation Summary Hydro'!D:D,"No hydrosystem detection")</f>
        <v>GRA - Lower Granite Dam Adult</v>
      </c>
      <c r="J84" s="2">
        <f>_xlfn.XLOOKUP(L84,'Interrogation Summary Hydro'!A:A,'Interrogation Summary Hydro'!E:E,"#NA")</f>
        <v>45188.597025462965</v>
      </c>
      <c r="K84" s="2" t="str" cm="1">
        <f t="array" ref="K84">VLOOKUP($L84&amp;U84,CHOOSE({1,2},MULTILOOKUP!$A$2:$A$436&amp;MULTILOOKUP!$B$2:$B$436,MULTILOOKUP!$C$2:$C$436),2,FALSE)</f>
        <v>B4</v>
      </c>
      <c r="L84" t="s">
        <v>130</v>
      </c>
      <c r="M84" t="s">
        <v>131</v>
      </c>
      <c r="N84">
        <v>3</v>
      </c>
      <c r="O84" t="s">
        <v>20</v>
      </c>
      <c r="P84">
        <v>2</v>
      </c>
      <c r="Q84" t="s">
        <v>21</v>
      </c>
      <c r="R84" t="s">
        <v>22</v>
      </c>
      <c r="S84" t="s">
        <v>23</v>
      </c>
      <c r="T84" t="s">
        <v>29</v>
      </c>
      <c r="U84" s="1">
        <v>45370.932557870372</v>
      </c>
      <c r="V84" t="s">
        <v>89</v>
      </c>
      <c r="W84" t="s">
        <v>54</v>
      </c>
      <c r="X84" s="2">
        <v>45188</v>
      </c>
      <c r="Y84" s="2">
        <v>45188</v>
      </c>
      <c r="Z84" t="s">
        <v>54</v>
      </c>
      <c r="AA84">
        <v>620</v>
      </c>
      <c r="AB84" t="s">
        <v>28</v>
      </c>
      <c r="AC84">
        <v>1</v>
      </c>
    </row>
    <row r="85" spans="1:29" x14ac:dyDescent="0.25">
      <c r="A85">
        <f t="shared" si="4"/>
        <v>1</v>
      </c>
      <c r="B85">
        <f t="shared" si="5"/>
        <v>1</v>
      </c>
      <c r="C85" t="str">
        <f t="shared" si="6"/>
        <v>NA</v>
      </c>
      <c r="D85">
        <f t="shared" si="7"/>
        <v>0</v>
      </c>
      <c r="E85" t="str">
        <f>VLOOKUP(L85,Hydro[],2,FALSE)</f>
        <v>GRA - Lower Granite Dam Adult</v>
      </c>
      <c r="F85">
        <f>MATCH(L85,'VLOOKUP Function'!A:A,0)</f>
        <v>41</v>
      </c>
      <c r="G85" t="str" cm="1">
        <f t="array" ref="G85">INDEX('VLOOKUP Function'!B:B,F85)</f>
        <v>GRA - Lower Granite Dam Adult</v>
      </c>
      <c r="H85" t="str">
        <f>INDEX('VLOOKUP Function'!B:B, MATCH('Interrogation Detail Lochsa'!L85,'VLOOKUP Function'!A:A,0))</f>
        <v>GRA - Lower Granite Dam Adult</v>
      </c>
      <c r="I85" t="str">
        <f>_xlfn.XLOOKUP(L85,'Interrogation Summary Hydro'!A:A,'Interrogation Summary Hydro'!D:D,"No hydrosystem detection")</f>
        <v>GRA - Lower Granite Dam Adult</v>
      </c>
      <c r="J85" s="2">
        <f>_xlfn.XLOOKUP(L85,'Interrogation Summary Hydro'!A:A,'Interrogation Summary Hydro'!E:E,"#NA")</f>
        <v>45242.610879629632</v>
      </c>
      <c r="K85" s="2" t="str" cm="1">
        <f t="array" ref="K85">VLOOKUP($L85&amp;U85,CHOOSE({1,2},MULTILOOKUP!$A$2:$A$436&amp;MULTILOOKUP!$B$2:$B$436,MULTILOOKUP!$C$2:$C$436),2,FALSE)</f>
        <v>B2</v>
      </c>
      <c r="L85" t="s">
        <v>132</v>
      </c>
      <c r="M85" t="s">
        <v>133</v>
      </c>
      <c r="N85">
        <v>3</v>
      </c>
      <c r="O85" t="s">
        <v>20</v>
      </c>
      <c r="P85">
        <v>2</v>
      </c>
      <c r="Q85" t="s">
        <v>21</v>
      </c>
      <c r="R85" t="s">
        <v>22</v>
      </c>
      <c r="S85" t="s">
        <v>23</v>
      </c>
      <c r="T85" t="s">
        <v>29</v>
      </c>
      <c r="U85" s="1">
        <v>45372.777118055557</v>
      </c>
      <c r="V85" t="s">
        <v>76</v>
      </c>
      <c r="W85" t="s">
        <v>54</v>
      </c>
      <c r="X85" s="2">
        <v>45242</v>
      </c>
      <c r="Y85" s="2">
        <v>45242</v>
      </c>
      <c r="Z85" t="s">
        <v>54</v>
      </c>
      <c r="AA85">
        <v>800</v>
      </c>
      <c r="AB85" t="s">
        <v>28</v>
      </c>
      <c r="AC85">
        <v>1</v>
      </c>
    </row>
    <row r="86" spans="1:29" x14ac:dyDescent="0.25">
      <c r="A86">
        <f t="shared" si="4"/>
        <v>0</v>
      </c>
      <c r="B86">
        <f t="shared" si="5"/>
        <v>2</v>
      </c>
      <c r="C86" t="str">
        <f t="shared" si="6"/>
        <v>NA</v>
      </c>
      <c r="D86">
        <f t="shared" si="7"/>
        <v>0</v>
      </c>
      <c r="E86" t="str">
        <f>VLOOKUP(L86,Hydro[],2,FALSE)</f>
        <v>GRA - Lower Granite Dam Adult</v>
      </c>
      <c r="F86">
        <f>MATCH(L86,'VLOOKUP Function'!A:A,0)</f>
        <v>41</v>
      </c>
      <c r="G86" t="str" cm="1">
        <f t="array" ref="G86">INDEX('VLOOKUP Function'!B:B,F86)</f>
        <v>GRA - Lower Granite Dam Adult</v>
      </c>
      <c r="H86" t="str">
        <f>INDEX('VLOOKUP Function'!B:B, MATCH('Interrogation Detail Lochsa'!L86,'VLOOKUP Function'!A:A,0))</f>
        <v>GRA - Lower Granite Dam Adult</v>
      </c>
      <c r="I86" t="str">
        <f>_xlfn.XLOOKUP(L86,'Interrogation Summary Hydro'!A:A,'Interrogation Summary Hydro'!D:D,"No hydrosystem detection")</f>
        <v>GRA - Lower Granite Dam Adult</v>
      </c>
      <c r="J86" s="2">
        <f>_xlfn.XLOOKUP(L86,'Interrogation Summary Hydro'!A:A,'Interrogation Summary Hydro'!E:E,"#NA")</f>
        <v>45242.610879629632</v>
      </c>
      <c r="K86" s="2" t="str" cm="1">
        <f t="array" ref="K86">VLOOKUP($L86&amp;U86,CHOOSE({1,2},MULTILOOKUP!$A$2:$A$436&amp;MULTILOOKUP!$B$2:$B$436,MULTILOOKUP!$C$2:$C$436),2,FALSE)</f>
        <v>B3</v>
      </c>
      <c r="L86" t="s">
        <v>132</v>
      </c>
      <c r="M86" t="s">
        <v>133</v>
      </c>
      <c r="N86">
        <v>3</v>
      </c>
      <c r="O86" t="s">
        <v>20</v>
      </c>
      <c r="P86">
        <v>2</v>
      </c>
      <c r="Q86" t="s">
        <v>21</v>
      </c>
      <c r="R86" t="s">
        <v>22</v>
      </c>
      <c r="S86" t="s">
        <v>23</v>
      </c>
      <c r="T86" t="s">
        <v>29</v>
      </c>
      <c r="U86" s="1">
        <v>45372.77721064815</v>
      </c>
      <c r="V86" t="s">
        <v>78</v>
      </c>
      <c r="W86" t="s">
        <v>54</v>
      </c>
      <c r="X86" s="2">
        <v>45242</v>
      </c>
      <c r="Y86" s="2">
        <v>45242</v>
      </c>
      <c r="Z86" t="s">
        <v>54</v>
      </c>
      <c r="AA86">
        <v>800</v>
      </c>
      <c r="AB86" t="s">
        <v>28</v>
      </c>
      <c r="AC86">
        <v>1</v>
      </c>
    </row>
    <row r="87" spans="1:29" x14ac:dyDescent="0.25">
      <c r="A87">
        <f t="shared" si="4"/>
        <v>1</v>
      </c>
      <c r="B87">
        <f t="shared" si="5"/>
        <v>1</v>
      </c>
      <c r="C87" t="str">
        <f t="shared" si="6"/>
        <v>NA</v>
      </c>
      <c r="D87">
        <f t="shared" si="7"/>
        <v>0</v>
      </c>
      <c r="E87" t="str">
        <f>VLOOKUP(L87,Hydro[],2,FALSE)</f>
        <v>GRA - Lower Granite Dam Adult</v>
      </c>
      <c r="F87">
        <f>MATCH(L87,'VLOOKUP Function'!A:A,0)</f>
        <v>42</v>
      </c>
      <c r="G87" t="str" cm="1">
        <f t="array" ref="G87">INDEX('VLOOKUP Function'!B:B,F87)</f>
        <v>GRA - Lower Granite Dam Adult</v>
      </c>
      <c r="H87" t="str">
        <f>INDEX('VLOOKUP Function'!B:B, MATCH('Interrogation Detail Lochsa'!L87,'VLOOKUP Function'!A:A,0))</f>
        <v>GRA - Lower Granite Dam Adult</v>
      </c>
      <c r="I87" t="str">
        <f>_xlfn.XLOOKUP(L87,'Interrogation Summary Hydro'!A:A,'Interrogation Summary Hydro'!D:D,"No hydrosystem detection")</f>
        <v>GRA - Lower Granite Dam Adult</v>
      </c>
      <c r="J87" s="2">
        <f>_xlfn.XLOOKUP(L87,'Interrogation Summary Hydro'!A:A,'Interrogation Summary Hydro'!E:E,"#NA")</f>
        <v>45240.482476851852</v>
      </c>
      <c r="K87" s="2" t="str" cm="1">
        <f t="array" ref="K87">VLOOKUP($L87&amp;U87,CHOOSE({1,2},MULTILOOKUP!$A$2:$A$436&amp;MULTILOOKUP!$B$2:$B$436,MULTILOOKUP!$C$2:$C$436),2,FALSE)</f>
        <v>B9</v>
      </c>
      <c r="L87" t="s">
        <v>134</v>
      </c>
      <c r="M87" t="s">
        <v>135</v>
      </c>
      <c r="N87">
        <v>3</v>
      </c>
      <c r="O87" t="s">
        <v>20</v>
      </c>
      <c r="P87">
        <v>2</v>
      </c>
      <c r="Q87" t="s">
        <v>21</v>
      </c>
      <c r="R87" t="s">
        <v>22</v>
      </c>
      <c r="S87" t="s">
        <v>23</v>
      </c>
      <c r="T87" t="s">
        <v>24</v>
      </c>
      <c r="U87" s="1">
        <v>45372.075138888889</v>
      </c>
      <c r="V87" t="s">
        <v>25</v>
      </c>
      <c r="W87" t="s">
        <v>54</v>
      </c>
      <c r="X87" s="2">
        <v>45240</v>
      </c>
      <c r="Y87" s="2">
        <v>45240</v>
      </c>
      <c r="Z87" t="s">
        <v>54</v>
      </c>
      <c r="AA87">
        <v>940</v>
      </c>
      <c r="AB87" t="s">
        <v>28</v>
      </c>
      <c r="AC87">
        <v>1</v>
      </c>
    </row>
    <row r="88" spans="1:29" x14ac:dyDescent="0.25">
      <c r="A88">
        <f t="shared" si="4"/>
        <v>0</v>
      </c>
      <c r="B88">
        <f t="shared" si="5"/>
        <v>2</v>
      </c>
      <c r="C88" t="str">
        <f t="shared" si="6"/>
        <v>NA</v>
      </c>
      <c r="D88">
        <f t="shared" si="7"/>
        <v>0</v>
      </c>
      <c r="E88" t="str">
        <f>VLOOKUP(L88,Hydro[],2,FALSE)</f>
        <v>GRA - Lower Granite Dam Adult</v>
      </c>
      <c r="F88">
        <f>MATCH(L88,'VLOOKUP Function'!A:A,0)</f>
        <v>42</v>
      </c>
      <c r="G88" t="str" cm="1">
        <f t="array" ref="G88">INDEX('VLOOKUP Function'!B:B,F88)</f>
        <v>GRA - Lower Granite Dam Adult</v>
      </c>
      <c r="H88" t="str">
        <f>INDEX('VLOOKUP Function'!B:B, MATCH('Interrogation Detail Lochsa'!L88,'VLOOKUP Function'!A:A,0))</f>
        <v>GRA - Lower Granite Dam Adult</v>
      </c>
      <c r="I88" t="str">
        <f>_xlfn.XLOOKUP(L88,'Interrogation Summary Hydro'!A:A,'Interrogation Summary Hydro'!D:D,"No hydrosystem detection")</f>
        <v>GRA - Lower Granite Dam Adult</v>
      </c>
      <c r="J88" s="2">
        <f>_xlfn.XLOOKUP(L88,'Interrogation Summary Hydro'!A:A,'Interrogation Summary Hydro'!E:E,"#NA")</f>
        <v>45240.482476851852</v>
      </c>
      <c r="K88" s="2" t="str" cm="1">
        <f t="array" ref="K88">VLOOKUP($L88&amp;U88,CHOOSE({1,2},MULTILOOKUP!$A$2:$A$436&amp;MULTILOOKUP!$B$2:$B$436,MULTILOOKUP!$C$2:$C$436),2,FALSE)</f>
        <v>A1</v>
      </c>
      <c r="L88" t="s">
        <v>134</v>
      </c>
      <c r="M88" t="s">
        <v>135</v>
      </c>
      <c r="N88">
        <v>3</v>
      </c>
      <c r="O88" t="s">
        <v>20</v>
      </c>
      <c r="P88">
        <v>2</v>
      </c>
      <c r="Q88" t="s">
        <v>21</v>
      </c>
      <c r="R88" t="s">
        <v>22</v>
      </c>
      <c r="S88" t="s">
        <v>23</v>
      </c>
      <c r="T88" t="s">
        <v>29</v>
      </c>
      <c r="U88" s="1">
        <v>45372.217905092592</v>
      </c>
      <c r="V88" t="s">
        <v>33</v>
      </c>
      <c r="W88" t="s">
        <v>54</v>
      </c>
      <c r="X88" s="2">
        <v>45240</v>
      </c>
      <c r="Y88" s="2">
        <v>45240</v>
      </c>
      <c r="Z88" t="s">
        <v>54</v>
      </c>
      <c r="AA88">
        <v>940</v>
      </c>
      <c r="AB88" t="s">
        <v>28</v>
      </c>
      <c r="AC88">
        <v>1</v>
      </c>
    </row>
    <row r="89" spans="1:29" x14ac:dyDescent="0.25">
      <c r="A89">
        <f t="shared" si="4"/>
        <v>0</v>
      </c>
      <c r="B89">
        <f t="shared" si="5"/>
        <v>3</v>
      </c>
      <c r="C89" t="str">
        <f t="shared" si="6"/>
        <v>NA</v>
      </c>
      <c r="D89">
        <f t="shared" si="7"/>
        <v>0</v>
      </c>
      <c r="E89" t="str">
        <f>VLOOKUP(L89,Hydro[],2,FALSE)</f>
        <v>GRA - Lower Granite Dam Adult</v>
      </c>
      <c r="F89">
        <f>MATCH(L89,'VLOOKUP Function'!A:A,0)</f>
        <v>42</v>
      </c>
      <c r="G89" t="str" cm="1">
        <f t="array" ref="G89">INDEX('VLOOKUP Function'!B:B,F89)</f>
        <v>GRA - Lower Granite Dam Adult</v>
      </c>
      <c r="H89" t="str">
        <f>INDEX('VLOOKUP Function'!B:B, MATCH('Interrogation Detail Lochsa'!L89,'VLOOKUP Function'!A:A,0))</f>
        <v>GRA - Lower Granite Dam Adult</v>
      </c>
      <c r="I89" t="str">
        <f>_xlfn.XLOOKUP(L89,'Interrogation Summary Hydro'!A:A,'Interrogation Summary Hydro'!D:D,"No hydrosystem detection")</f>
        <v>GRA - Lower Granite Dam Adult</v>
      </c>
      <c r="J89" s="2">
        <f>_xlfn.XLOOKUP(L89,'Interrogation Summary Hydro'!A:A,'Interrogation Summary Hydro'!E:E,"#NA")</f>
        <v>45240.482476851852</v>
      </c>
      <c r="K89" s="2" t="str" cm="1">
        <f t="array" ref="K89">VLOOKUP($L89&amp;U89,CHOOSE({1,2},MULTILOOKUP!$A$2:$A$436&amp;MULTILOOKUP!$B$2:$B$436,MULTILOOKUP!$C$2:$C$436),2,FALSE)</f>
        <v>A2</v>
      </c>
      <c r="L89" t="s">
        <v>134</v>
      </c>
      <c r="M89" t="s">
        <v>135</v>
      </c>
      <c r="N89">
        <v>3</v>
      </c>
      <c r="O89" t="s">
        <v>20</v>
      </c>
      <c r="P89">
        <v>2</v>
      </c>
      <c r="Q89" t="s">
        <v>21</v>
      </c>
      <c r="R89" t="s">
        <v>22</v>
      </c>
      <c r="S89" t="s">
        <v>23</v>
      </c>
      <c r="T89" t="s">
        <v>29</v>
      </c>
      <c r="U89" s="1">
        <v>45372.217939814815</v>
      </c>
      <c r="V89" t="s">
        <v>36</v>
      </c>
      <c r="W89" t="s">
        <v>54</v>
      </c>
      <c r="X89" s="2">
        <v>45240</v>
      </c>
      <c r="Y89" s="2">
        <v>45240</v>
      </c>
      <c r="Z89" t="s">
        <v>54</v>
      </c>
      <c r="AA89">
        <v>940</v>
      </c>
      <c r="AB89" t="s">
        <v>28</v>
      </c>
      <c r="AC89">
        <v>1</v>
      </c>
    </row>
    <row r="90" spans="1:29" x14ac:dyDescent="0.25">
      <c r="A90">
        <f t="shared" si="4"/>
        <v>0</v>
      </c>
      <c r="B90">
        <f t="shared" si="5"/>
        <v>4</v>
      </c>
      <c r="C90" t="str">
        <f t="shared" si="6"/>
        <v>NA</v>
      </c>
      <c r="D90">
        <f t="shared" si="7"/>
        <v>0</v>
      </c>
      <c r="E90" t="str">
        <f>VLOOKUP(L90,Hydro[],2,FALSE)</f>
        <v>GRA - Lower Granite Dam Adult</v>
      </c>
      <c r="F90">
        <f>MATCH(L90,'VLOOKUP Function'!A:A,0)</f>
        <v>42</v>
      </c>
      <c r="G90" t="str" cm="1">
        <f t="array" ref="G90">INDEX('VLOOKUP Function'!B:B,F90)</f>
        <v>GRA - Lower Granite Dam Adult</v>
      </c>
      <c r="H90" t="str">
        <f>INDEX('VLOOKUP Function'!B:B, MATCH('Interrogation Detail Lochsa'!L90,'VLOOKUP Function'!A:A,0))</f>
        <v>GRA - Lower Granite Dam Adult</v>
      </c>
      <c r="I90" t="str">
        <f>_xlfn.XLOOKUP(L90,'Interrogation Summary Hydro'!A:A,'Interrogation Summary Hydro'!D:D,"No hydrosystem detection")</f>
        <v>GRA - Lower Granite Dam Adult</v>
      </c>
      <c r="J90" s="2">
        <f>_xlfn.XLOOKUP(L90,'Interrogation Summary Hydro'!A:A,'Interrogation Summary Hydro'!E:E,"#NA")</f>
        <v>45240.482476851852</v>
      </c>
      <c r="K90" s="2" t="str" cm="1">
        <f t="array" ref="K90">VLOOKUP($L90&amp;U90,CHOOSE({1,2},MULTILOOKUP!$A$2:$A$436&amp;MULTILOOKUP!$B$2:$B$436,MULTILOOKUP!$C$2:$C$436),2,FALSE)</f>
        <v>B8</v>
      </c>
      <c r="L90" t="s">
        <v>134</v>
      </c>
      <c r="M90" t="s">
        <v>135</v>
      </c>
      <c r="N90">
        <v>3</v>
      </c>
      <c r="O90" t="s">
        <v>20</v>
      </c>
      <c r="P90">
        <v>2</v>
      </c>
      <c r="Q90" t="s">
        <v>21</v>
      </c>
      <c r="R90" t="s">
        <v>22</v>
      </c>
      <c r="S90" t="s">
        <v>23</v>
      </c>
      <c r="T90" t="s">
        <v>29</v>
      </c>
      <c r="U90" s="1">
        <v>45435.440266203703</v>
      </c>
      <c r="V90" t="s">
        <v>65</v>
      </c>
      <c r="W90" t="s">
        <v>54</v>
      </c>
      <c r="X90" s="2">
        <v>45240</v>
      </c>
      <c r="Y90" s="2">
        <v>45240</v>
      </c>
      <c r="Z90" t="s">
        <v>54</v>
      </c>
      <c r="AA90">
        <v>940</v>
      </c>
      <c r="AB90" t="s">
        <v>28</v>
      </c>
      <c r="AC90">
        <v>1</v>
      </c>
    </row>
    <row r="91" spans="1:29" x14ac:dyDescent="0.25">
      <c r="A91">
        <f t="shared" si="4"/>
        <v>0</v>
      </c>
      <c r="B91">
        <f t="shared" si="5"/>
        <v>5</v>
      </c>
      <c r="C91" t="str">
        <f t="shared" si="6"/>
        <v>NA</v>
      </c>
      <c r="D91">
        <f t="shared" si="7"/>
        <v>0</v>
      </c>
      <c r="E91" t="str">
        <f>VLOOKUP(L91,Hydro[],2,FALSE)</f>
        <v>GRA - Lower Granite Dam Adult</v>
      </c>
      <c r="F91">
        <f>MATCH(L91,'VLOOKUP Function'!A:A,0)</f>
        <v>42</v>
      </c>
      <c r="G91" t="str" cm="1">
        <f t="array" ref="G91">INDEX('VLOOKUP Function'!B:B,F91)</f>
        <v>GRA - Lower Granite Dam Adult</v>
      </c>
      <c r="H91" t="str">
        <f>INDEX('VLOOKUP Function'!B:B, MATCH('Interrogation Detail Lochsa'!L91,'VLOOKUP Function'!A:A,0))</f>
        <v>GRA - Lower Granite Dam Adult</v>
      </c>
      <c r="I91" t="str">
        <f>_xlfn.XLOOKUP(L91,'Interrogation Summary Hydro'!A:A,'Interrogation Summary Hydro'!D:D,"No hydrosystem detection")</f>
        <v>GRA - Lower Granite Dam Adult</v>
      </c>
      <c r="J91" s="2">
        <f>_xlfn.XLOOKUP(L91,'Interrogation Summary Hydro'!A:A,'Interrogation Summary Hydro'!E:E,"#NA")</f>
        <v>45240.482476851852</v>
      </c>
      <c r="K91" s="2" t="str" cm="1">
        <f t="array" ref="K91">VLOOKUP($L91&amp;U91,CHOOSE({1,2},MULTILOOKUP!$A$2:$A$436&amp;MULTILOOKUP!$B$2:$B$436,MULTILOOKUP!$C$2:$C$436),2,FALSE)</f>
        <v>B7</v>
      </c>
      <c r="L91" t="s">
        <v>134</v>
      </c>
      <c r="M91" t="s">
        <v>135</v>
      </c>
      <c r="N91">
        <v>3</v>
      </c>
      <c r="O91" t="s">
        <v>20</v>
      </c>
      <c r="P91">
        <v>2</v>
      </c>
      <c r="Q91" t="s">
        <v>21</v>
      </c>
      <c r="R91" t="s">
        <v>22</v>
      </c>
      <c r="S91" t="s">
        <v>23</v>
      </c>
      <c r="T91" t="s">
        <v>29</v>
      </c>
      <c r="U91" s="1">
        <v>45435.440381944441</v>
      </c>
      <c r="V91" t="s">
        <v>61</v>
      </c>
      <c r="W91" t="s">
        <v>54</v>
      </c>
      <c r="X91" s="2">
        <v>45240</v>
      </c>
      <c r="Y91" s="2">
        <v>45240</v>
      </c>
      <c r="Z91" t="s">
        <v>54</v>
      </c>
      <c r="AA91">
        <v>940</v>
      </c>
      <c r="AB91" t="s">
        <v>28</v>
      </c>
      <c r="AC91">
        <v>1</v>
      </c>
    </row>
    <row r="92" spans="1:29" x14ac:dyDescent="0.25">
      <c r="A92">
        <f t="shared" si="4"/>
        <v>1</v>
      </c>
      <c r="B92">
        <f t="shared" si="5"/>
        <v>1</v>
      </c>
      <c r="C92" t="str">
        <f t="shared" si="6"/>
        <v>NA</v>
      </c>
      <c r="D92">
        <f t="shared" si="7"/>
        <v>0</v>
      </c>
      <c r="E92" t="str">
        <f>VLOOKUP(L92,Hydro[],2,FALSE)</f>
        <v>GRA - Lower Granite Dam Adult</v>
      </c>
      <c r="F92">
        <f>MATCH(L92,'VLOOKUP Function'!A:A,0)</f>
        <v>43</v>
      </c>
      <c r="G92" t="str" cm="1">
        <f t="array" ref="G92">INDEX('VLOOKUP Function'!B:B,F92)</f>
        <v>GRA - Lower Granite Dam Adult</v>
      </c>
      <c r="H92" t="str">
        <f>INDEX('VLOOKUP Function'!B:B, MATCH('Interrogation Detail Lochsa'!L92,'VLOOKUP Function'!A:A,0))</f>
        <v>GRA - Lower Granite Dam Adult</v>
      </c>
      <c r="I92" t="str">
        <f>_xlfn.XLOOKUP(L92,'Interrogation Summary Hydro'!A:A,'Interrogation Summary Hydro'!D:D,"No hydrosystem detection")</f>
        <v>GRA - Lower Granite Dam Adult</v>
      </c>
      <c r="J92" s="2">
        <f>_xlfn.XLOOKUP(L92,'Interrogation Summary Hydro'!A:A,'Interrogation Summary Hydro'!E:E,"#NA")</f>
        <v>45241.521481481483</v>
      </c>
      <c r="K92" s="2" t="str" cm="1">
        <f t="array" ref="K92">VLOOKUP($L92&amp;U92,CHOOSE({1,2},MULTILOOKUP!$A$2:$A$436&amp;MULTILOOKUP!$B$2:$B$436,MULTILOOKUP!$C$2:$C$436),2,FALSE)</f>
        <v>A1</v>
      </c>
      <c r="L92" t="s">
        <v>136</v>
      </c>
      <c r="M92" t="s">
        <v>137</v>
      </c>
      <c r="N92">
        <v>3</v>
      </c>
      <c r="O92" t="s">
        <v>20</v>
      </c>
      <c r="P92">
        <v>2</v>
      </c>
      <c r="Q92" t="s">
        <v>21</v>
      </c>
      <c r="R92" t="s">
        <v>22</v>
      </c>
      <c r="S92" t="s">
        <v>23</v>
      </c>
      <c r="T92" t="s">
        <v>29</v>
      </c>
      <c r="U92" s="1">
        <v>45372.826018518521</v>
      </c>
      <c r="V92" t="s">
        <v>33</v>
      </c>
      <c r="W92" t="s">
        <v>54</v>
      </c>
      <c r="X92" s="2">
        <v>45241</v>
      </c>
      <c r="Y92" s="2">
        <v>45241</v>
      </c>
      <c r="Z92" t="s">
        <v>54</v>
      </c>
      <c r="AA92">
        <v>670</v>
      </c>
      <c r="AB92" t="s">
        <v>28</v>
      </c>
      <c r="AC92">
        <v>1</v>
      </c>
    </row>
    <row r="93" spans="1:29" x14ac:dyDescent="0.25">
      <c r="A93">
        <f t="shared" si="4"/>
        <v>1</v>
      </c>
      <c r="B93">
        <f t="shared" si="5"/>
        <v>1</v>
      </c>
      <c r="C93" t="str">
        <f t="shared" si="6"/>
        <v>NA</v>
      </c>
      <c r="D93">
        <f t="shared" si="7"/>
        <v>0</v>
      </c>
      <c r="E93" t="str">
        <f>VLOOKUP(L93,Hydro[],2,FALSE)</f>
        <v>GRA - Lower Granite Dam Adult</v>
      </c>
      <c r="F93">
        <f>MATCH(L93,'VLOOKUP Function'!A:A,0)</f>
        <v>44</v>
      </c>
      <c r="G93" t="str" cm="1">
        <f t="array" ref="G93">INDEX('VLOOKUP Function'!B:B,F93)</f>
        <v>GRA - Lower Granite Dam Adult</v>
      </c>
      <c r="H93" t="str">
        <f>INDEX('VLOOKUP Function'!B:B, MATCH('Interrogation Detail Lochsa'!L93,'VLOOKUP Function'!A:A,0))</f>
        <v>GRA - Lower Granite Dam Adult</v>
      </c>
      <c r="I93" t="str">
        <f>_xlfn.XLOOKUP(L93,'Interrogation Summary Hydro'!A:A,'Interrogation Summary Hydro'!D:D,"No hydrosystem detection")</f>
        <v>GRA - Lower Granite Dam Adult</v>
      </c>
      <c r="J93" s="2">
        <f>_xlfn.XLOOKUP(L93,'Interrogation Summary Hydro'!A:A,'Interrogation Summary Hydro'!E:E,"#NA")</f>
        <v>45203.460706018515</v>
      </c>
      <c r="K93" s="2" t="str" cm="1">
        <f t="array" ref="K93">VLOOKUP($L93&amp;U93,CHOOSE({1,2},MULTILOOKUP!$A$2:$A$436&amp;MULTILOOKUP!$B$2:$B$436,MULTILOOKUP!$C$2:$C$436),2,FALSE)</f>
        <v>A1</v>
      </c>
      <c r="L93" t="s">
        <v>138</v>
      </c>
      <c r="M93" t="s">
        <v>139</v>
      </c>
      <c r="N93">
        <v>3</v>
      </c>
      <c r="O93" t="s">
        <v>20</v>
      </c>
      <c r="P93">
        <v>2</v>
      </c>
      <c r="Q93" t="s">
        <v>21</v>
      </c>
      <c r="R93" t="s">
        <v>22</v>
      </c>
      <c r="S93" t="s">
        <v>23</v>
      </c>
      <c r="T93" t="s">
        <v>29</v>
      </c>
      <c r="U93" s="1">
        <v>45380.910891203705</v>
      </c>
      <c r="V93" t="s">
        <v>33</v>
      </c>
      <c r="W93" t="s">
        <v>54</v>
      </c>
      <c r="X93" s="2">
        <v>45203</v>
      </c>
      <c r="Y93" s="2">
        <v>45203</v>
      </c>
      <c r="Z93" t="s">
        <v>54</v>
      </c>
      <c r="AA93">
        <v>690</v>
      </c>
      <c r="AB93" t="s">
        <v>28</v>
      </c>
      <c r="AC93">
        <v>1</v>
      </c>
    </row>
    <row r="94" spans="1:29" x14ac:dyDescent="0.25">
      <c r="A94">
        <f t="shared" si="4"/>
        <v>1</v>
      </c>
      <c r="B94">
        <f t="shared" si="5"/>
        <v>1</v>
      </c>
      <c r="C94" t="str">
        <f t="shared" si="6"/>
        <v>NA</v>
      </c>
      <c r="D94">
        <f t="shared" si="7"/>
        <v>0</v>
      </c>
      <c r="E94" t="str">
        <f>VLOOKUP(L94,Hydro[],2,FALSE)</f>
        <v>GRA - Lower Granite Dam Adult</v>
      </c>
      <c r="F94">
        <f>MATCH(L94,'VLOOKUP Function'!A:A,0)</f>
        <v>45</v>
      </c>
      <c r="G94" t="str" cm="1">
        <f t="array" ref="G94">INDEX('VLOOKUP Function'!B:B,F94)</f>
        <v>GRA - Lower Granite Dam Adult</v>
      </c>
      <c r="H94" t="str">
        <f>INDEX('VLOOKUP Function'!B:B, MATCH('Interrogation Detail Lochsa'!L94,'VLOOKUP Function'!A:A,0))</f>
        <v>GRA - Lower Granite Dam Adult</v>
      </c>
      <c r="I94" t="str">
        <f>_xlfn.XLOOKUP(L94,'Interrogation Summary Hydro'!A:A,'Interrogation Summary Hydro'!D:D,"No hydrosystem detection")</f>
        <v>GRA - Lower Granite Dam Adult</v>
      </c>
      <c r="J94" s="2">
        <f>_xlfn.XLOOKUP(L94,'Interrogation Summary Hydro'!A:A,'Interrogation Summary Hydro'!E:E,"#NA")</f>
        <v>45202.60125</v>
      </c>
      <c r="K94" s="2" t="str" cm="1">
        <f t="array" ref="K94">VLOOKUP($L94&amp;U94,CHOOSE({1,2},MULTILOOKUP!$A$2:$A$436&amp;MULTILOOKUP!$B$2:$B$436,MULTILOOKUP!$C$2:$C$436),2,FALSE)</f>
        <v>A3</v>
      </c>
      <c r="L94" t="s">
        <v>140</v>
      </c>
      <c r="M94" t="s">
        <v>141</v>
      </c>
      <c r="N94">
        <v>3</v>
      </c>
      <c r="O94" t="s">
        <v>20</v>
      </c>
      <c r="P94">
        <v>2</v>
      </c>
      <c r="Q94" t="s">
        <v>21</v>
      </c>
      <c r="R94" t="s">
        <v>22</v>
      </c>
      <c r="S94" t="s">
        <v>23</v>
      </c>
      <c r="T94" t="s">
        <v>29</v>
      </c>
      <c r="U94" s="1">
        <v>45369.129120370373</v>
      </c>
      <c r="V94" t="s">
        <v>30</v>
      </c>
      <c r="W94" t="s">
        <v>54</v>
      </c>
      <c r="X94" s="2">
        <v>45202</v>
      </c>
      <c r="Y94" s="2">
        <v>45202</v>
      </c>
      <c r="Z94" t="s">
        <v>54</v>
      </c>
      <c r="AA94">
        <v>820</v>
      </c>
      <c r="AB94" t="s">
        <v>28</v>
      </c>
      <c r="AC94">
        <v>1</v>
      </c>
    </row>
    <row r="95" spans="1:29" x14ac:dyDescent="0.25">
      <c r="A95">
        <f t="shared" si="4"/>
        <v>1</v>
      </c>
      <c r="B95">
        <f t="shared" si="5"/>
        <v>1</v>
      </c>
      <c r="C95" t="str">
        <f t="shared" si="6"/>
        <v>NA</v>
      </c>
      <c r="D95">
        <f t="shared" si="7"/>
        <v>0</v>
      </c>
      <c r="E95" t="str">
        <f>VLOOKUP(L95,Hydro[],2,FALSE)</f>
        <v>GRA - Lower Granite Dam Adult</v>
      </c>
      <c r="F95">
        <f>MATCH(L95,'VLOOKUP Function'!A:A,0)</f>
        <v>46</v>
      </c>
      <c r="G95" t="str" cm="1">
        <f t="array" ref="G95">INDEX('VLOOKUP Function'!B:B,F95)</f>
        <v>GRA - Lower Granite Dam Adult</v>
      </c>
      <c r="H95" t="str">
        <f>INDEX('VLOOKUP Function'!B:B, MATCH('Interrogation Detail Lochsa'!L95,'VLOOKUP Function'!A:A,0))</f>
        <v>GRA - Lower Granite Dam Adult</v>
      </c>
      <c r="I95" t="str">
        <f>_xlfn.XLOOKUP(L95,'Interrogation Summary Hydro'!A:A,'Interrogation Summary Hydro'!D:D,"No hydrosystem detection")</f>
        <v>GRA - Lower Granite Dam Adult</v>
      </c>
      <c r="J95" s="2">
        <f>_xlfn.XLOOKUP(L95,'Interrogation Summary Hydro'!A:A,'Interrogation Summary Hydro'!E:E,"#NA")</f>
        <v>45204.515613425923</v>
      </c>
      <c r="K95" s="2" t="str" cm="1">
        <f t="array" ref="K95">VLOOKUP($L95&amp;U95,CHOOSE({1,2},MULTILOOKUP!$A$2:$A$436&amp;MULTILOOKUP!$B$2:$B$436,MULTILOOKUP!$C$2:$C$436),2,FALSE)</f>
        <v>A4</v>
      </c>
      <c r="L95" t="s">
        <v>142</v>
      </c>
      <c r="M95" t="s">
        <v>143</v>
      </c>
      <c r="N95">
        <v>3</v>
      </c>
      <c r="O95" t="s">
        <v>20</v>
      </c>
      <c r="P95">
        <v>2</v>
      </c>
      <c r="Q95" t="s">
        <v>21</v>
      </c>
      <c r="R95" t="s">
        <v>22</v>
      </c>
      <c r="S95" t="s">
        <v>23</v>
      </c>
      <c r="T95" t="s">
        <v>29</v>
      </c>
      <c r="U95" s="1">
        <v>45417.477071759262</v>
      </c>
      <c r="V95" t="s">
        <v>56</v>
      </c>
      <c r="W95" t="s">
        <v>54</v>
      </c>
      <c r="X95" s="2">
        <v>45204</v>
      </c>
      <c r="Y95" s="2">
        <v>45204</v>
      </c>
      <c r="Z95" t="s">
        <v>54</v>
      </c>
      <c r="AA95">
        <v>570</v>
      </c>
      <c r="AB95" t="s">
        <v>28</v>
      </c>
      <c r="AC95">
        <v>1</v>
      </c>
    </row>
    <row r="96" spans="1:29" x14ac:dyDescent="0.25">
      <c r="A96">
        <f t="shared" si="4"/>
        <v>1</v>
      </c>
      <c r="B96">
        <f t="shared" si="5"/>
        <v>1</v>
      </c>
      <c r="C96" t="str">
        <f t="shared" si="6"/>
        <v>NA</v>
      </c>
      <c r="D96">
        <f t="shared" si="7"/>
        <v>0</v>
      </c>
      <c r="E96" t="str">
        <f>VLOOKUP(L96,Hydro[],2,FALSE)</f>
        <v>GRA - Lower Granite Dam Adult</v>
      </c>
      <c r="F96">
        <f>MATCH(L96,'VLOOKUP Function'!A:A,0)</f>
        <v>47</v>
      </c>
      <c r="G96" t="str" cm="1">
        <f t="array" ref="G96">INDEX('VLOOKUP Function'!B:B,F96)</f>
        <v>GRA - Lower Granite Dam Adult</v>
      </c>
      <c r="H96" t="str">
        <f>INDEX('VLOOKUP Function'!B:B, MATCH('Interrogation Detail Lochsa'!L96,'VLOOKUP Function'!A:A,0))</f>
        <v>GRA - Lower Granite Dam Adult</v>
      </c>
      <c r="I96" t="str">
        <f>_xlfn.XLOOKUP(L96,'Interrogation Summary Hydro'!A:A,'Interrogation Summary Hydro'!D:D,"No hydrosystem detection")</f>
        <v>GRA - Lower Granite Dam Adult</v>
      </c>
      <c r="J96" s="2">
        <f>_xlfn.XLOOKUP(L96,'Interrogation Summary Hydro'!A:A,'Interrogation Summary Hydro'!E:E,"#NA")</f>
        <v>45204.380208333336</v>
      </c>
      <c r="K96" s="2" t="str" cm="1">
        <f t="array" ref="K96">VLOOKUP($L96&amp;U96,CHOOSE({1,2},MULTILOOKUP!$A$2:$A$436&amp;MULTILOOKUP!$B$2:$B$436,MULTILOOKUP!$C$2:$C$436),2,FALSE)</f>
        <v>A3</v>
      </c>
      <c r="L96" t="s">
        <v>144</v>
      </c>
      <c r="M96" t="s">
        <v>143</v>
      </c>
      <c r="N96">
        <v>3</v>
      </c>
      <c r="O96" t="s">
        <v>20</v>
      </c>
      <c r="P96">
        <v>2</v>
      </c>
      <c r="Q96" t="s">
        <v>21</v>
      </c>
      <c r="R96" t="s">
        <v>22</v>
      </c>
      <c r="S96" t="s">
        <v>23</v>
      </c>
      <c r="T96" t="s">
        <v>29</v>
      </c>
      <c r="U96" s="1">
        <v>45365.269085648149</v>
      </c>
      <c r="V96" t="s">
        <v>30</v>
      </c>
      <c r="W96" t="s">
        <v>54</v>
      </c>
      <c r="X96" s="2">
        <v>45204</v>
      </c>
      <c r="Y96" s="2">
        <v>45204</v>
      </c>
      <c r="Z96" t="s">
        <v>54</v>
      </c>
      <c r="AA96">
        <v>840</v>
      </c>
      <c r="AB96" t="s">
        <v>28</v>
      </c>
      <c r="AC96">
        <v>1</v>
      </c>
    </row>
    <row r="97" spans="1:29" x14ac:dyDescent="0.25">
      <c r="A97">
        <f t="shared" si="4"/>
        <v>1</v>
      </c>
      <c r="B97">
        <f t="shared" si="5"/>
        <v>1</v>
      </c>
      <c r="C97" t="str">
        <f t="shared" si="6"/>
        <v>NA</v>
      </c>
      <c r="D97">
        <f t="shared" si="7"/>
        <v>0</v>
      </c>
      <c r="E97" t="str">
        <f>VLOOKUP(L97,Hydro[],2,FALSE)</f>
        <v>GRA - Lower Granite Dam Adult</v>
      </c>
      <c r="F97">
        <f>MATCH(L97,'VLOOKUP Function'!A:A,0)</f>
        <v>48</v>
      </c>
      <c r="G97" t="str" cm="1">
        <f t="array" ref="G97">INDEX('VLOOKUP Function'!B:B,F97)</f>
        <v>GRA - Lower Granite Dam Adult</v>
      </c>
      <c r="H97" t="str">
        <f>INDEX('VLOOKUP Function'!B:B, MATCH('Interrogation Detail Lochsa'!L97,'VLOOKUP Function'!A:A,0))</f>
        <v>GRA - Lower Granite Dam Adult</v>
      </c>
      <c r="I97" t="str">
        <f>_xlfn.XLOOKUP(L97,'Interrogation Summary Hydro'!A:A,'Interrogation Summary Hydro'!D:D,"No hydrosystem detection")</f>
        <v>GRA - Lower Granite Dam Adult</v>
      </c>
      <c r="J97" s="2">
        <f>_xlfn.XLOOKUP(L97,'Interrogation Summary Hydro'!A:A,'Interrogation Summary Hydro'!E:E,"#NA")</f>
        <v>45203.497291666667</v>
      </c>
      <c r="K97" s="2" t="str" cm="1">
        <f t="array" ref="K97">VLOOKUP($L97&amp;U97,CHOOSE({1,2},MULTILOOKUP!$A$2:$A$436&amp;MULTILOOKUP!$B$2:$B$436,MULTILOOKUP!$C$2:$C$436),2,FALSE)</f>
        <v>B4</v>
      </c>
      <c r="L97" t="s">
        <v>145</v>
      </c>
      <c r="M97" t="s">
        <v>139</v>
      </c>
      <c r="N97">
        <v>3</v>
      </c>
      <c r="O97" t="s">
        <v>20</v>
      </c>
      <c r="P97">
        <v>2</v>
      </c>
      <c r="Q97" t="s">
        <v>21</v>
      </c>
      <c r="R97" t="s">
        <v>22</v>
      </c>
      <c r="S97" t="s">
        <v>23</v>
      </c>
      <c r="T97" t="s">
        <v>24</v>
      </c>
      <c r="U97" s="1">
        <v>45394.673726851855</v>
      </c>
      <c r="V97" t="s">
        <v>89</v>
      </c>
      <c r="W97" t="s">
        <v>54</v>
      </c>
      <c r="X97" s="2">
        <v>45203</v>
      </c>
      <c r="Y97" s="2">
        <v>45203</v>
      </c>
      <c r="Z97" t="s">
        <v>54</v>
      </c>
      <c r="AA97">
        <v>680</v>
      </c>
      <c r="AB97" t="s">
        <v>28</v>
      </c>
      <c r="AC97">
        <v>1</v>
      </c>
    </row>
    <row r="98" spans="1:29" x14ac:dyDescent="0.25">
      <c r="A98">
        <f t="shared" si="4"/>
        <v>0</v>
      </c>
      <c r="B98">
        <f t="shared" si="5"/>
        <v>2</v>
      </c>
      <c r="C98" t="str">
        <f t="shared" si="6"/>
        <v>NA</v>
      </c>
      <c r="D98">
        <f t="shared" si="7"/>
        <v>0</v>
      </c>
      <c r="E98" t="str">
        <f>VLOOKUP(L98,Hydro[],2,FALSE)</f>
        <v>GRA - Lower Granite Dam Adult</v>
      </c>
      <c r="F98">
        <f>MATCH(L98,'VLOOKUP Function'!A:A,0)</f>
        <v>48</v>
      </c>
      <c r="G98" t="str" cm="1">
        <f t="array" ref="G98">INDEX('VLOOKUP Function'!B:B,F98)</f>
        <v>GRA - Lower Granite Dam Adult</v>
      </c>
      <c r="H98" t="str">
        <f>INDEX('VLOOKUP Function'!B:B, MATCH('Interrogation Detail Lochsa'!L98,'VLOOKUP Function'!A:A,0))</f>
        <v>GRA - Lower Granite Dam Adult</v>
      </c>
      <c r="I98" t="str">
        <f>_xlfn.XLOOKUP(L98,'Interrogation Summary Hydro'!A:A,'Interrogation Summary Hydro'!D:D,"No hydrosystem detection")</f>
        <v>GRA - Lower Granite Dam Adult</v>
      </c>
      <c r="J98" s="2">
        <f>_xlfn.XLOOKUP(L98,'Interrogation Summary Hydro'!A:A,'Interrogation Summary Hydro'!E:E,"#NA")</f>
        <v>45203.497291666667</v>
      </c>
      <c r="K98" s="2" t="str" cm="1">
        <f t="array" ref="K98">VLOOKUP($L98&amp;U98,CHOOSE({1,2},MULTILOOKUP!$A$2:$A$436&amp;MULTILOOKUP!$B$2:$B$436,MULTILOOKUP!$C$2:$C$436),2,FALSE)</f>
        <v>A1</v>
      </c>
      <c r="L98" t="s">
        <v>145</v>
      </c>
      <c r="M98" t="s">
        <v>139</v>
      </c>
      <c r="N98">
        <v>3</v>
      </c>
      <c r="O98" t="s">
        <v>20</v>
      </c>
      <c r="P98">
        <v>2</v>
      </c>
      <c r="Q98" t="s">
        <v>21</v>
      </c>
      <c r="R98" t="s">
        <v>22</v>
      </c>
      <c r="S98" t="s">
        <v>23</v>
      </c>
      <c r="T98" t="s">
        <v>29</v>
      </c>
      <c r="U98" s="1">
        <v>45394.869537037041</v>
      </c>
      <c r="V98" t="s">
        <v>33</v>
      </c>
      <c r="W98" t="s">
        <v>54</v>
      </c>
      <c r="X98" s="2">
        <v>45203</v>
      </c>
      <c r="Y98" s="2">
        <v>45203</v>
      </c>
      <c r="Z98" t="s">
        <v>54</v>
      </c>
      <c r="AA98">
        <v>680</v>
      </c>
      <c r="AB98" t="s">
        <v>28</v>
      </c>
      <c r="AC98">
        <v>1</v>
      </c>
    </row>
    <row r="99" spans="1:29" x14ac:dyDescent="0.25">
      <c r="A99">
        <f t="shared" si="4"/>
        <v>1</v>
      </c>
      <c r="B99">
        <f t="shared" si="5"/>
        <v>1</v>
      </c>
      <c r="C99" t="str">
        <f t="shared" si="6"/>
        <v>NA</v>
      </c>
      <c r="D99">
        <f t="shared" si="7"/>
        <v>0</v>
      </c>
      <c r="E99" t="str">
        <f>VLOOKUP(L99,Hydro[],2,FALSE)</f>
        <v>GRA - Lower Granite Dam Adult</v>
      </c>
      <c r="F99">
        <f>MATCH(L99,'VLOOKUP Function'!A:A,0)</f>
        <v>49</v>
      </c>
      <c r="G99" t="str" cm="1">
        <f t="array" ref="G99">INDEX('VLOOKUP Function'!B:B,F99)</f>
        <v>GRA - Lower Granite Dam Adult</v>
      </c>
      <c r="H99" t="str">
        <f>INDEX('VLOOKUP Function'!B:B, MATCH('Interrogation Detail Lochsa'!L99,'VLOOKUP Function'!A:A,0))</f>
        <v>GRA - Lower Granite Dam Adult</v>
      </c>
      <c r="I99" t="str">
        <f>_xlfn.XLOOKUP(L99,'Interrogation Summary Hydro'!A:A,'Interrogation Summary Hydro'!D:D,"No hydrosystem detection")</f>
        <v>GRA - Lower Granite Dam Adult</v>
      </c>
      <c r="J99" s="2">
        <f>_xlfn.XLOOKUP(L99,'Interrogation Summary Hydro'!A:A,'Interrogation Summary Hydro'!E:E,"#NA")</f>
        <v>45415.473252314812</v>
      </c>
      <c r="K99" s="2" t="str" cm="1">
        <f t="array" ref="K99">VLOOKUP($L99&amp;U99,CHOOSE({1,2},MULTILOOKUP!$A$2:$A$436&amp;MULTILOOKUP!$B$2:$B$436,MULTILOOKUP!$C$2:$C$436),2,FALSE)</f>
        <v>B9</v>
      </c>
      <c r="L99" t="s">
        <v>146</v>
      </c>
      <c r="M99" t="s">
        <v>147</v>
      </c>
      <c r="N99">
        <v>3</v>
      </c>
      <c r="O99" t="s">
        <v>20</v>
      </c>
      <c r="P99">
        <v>2</v>
      </c>
      <c r="Q99" t="s">
        <v>21</v>
      </c>
      <c r="R99" t="s">
        <v>22</v>
      </c>
      <c r="S99" t="s">
        <v>23</v>
      </c>
      <c r="T99" t="s">
        <v>29</v>
      </c>
      <c r="U99" s="1">
        <v>45442.796631944446</v>
      </c>
      <c r="V99" t="s">
        <v>25</v>
      </c>
      <c r="W99" t="s">
        <v>54</v>
      </c>
      <c r="X99" s="2">
        <v>45415</v>
      </c>
      <c r="Y99" s="2">
        <v>45415</v>
      </c>
      <c r="Z99" t="s">
        <v>54</v>
      </c>
      <c r="AA99">
        <v>680</v>
      </c>
      <c r="AB99" t="s">
        <v>28</v>
      </c>
      <c r="AC99">
        <v>1</v>
      </c>
    </row>
    <row r="100" spans="1:29" x14ac:dyDescent="0.25">
      <c r="A100">
        <f t="shared" si="4"/>
        <v>0</v>
      </c>
      <c r="B100">
        <f t="shared" si="5"/>
        <v>2</v>
      </c>
      <c r="C100" t="str">
        <f t="shared" si="6"/>
        <v>NA</v>
      </c>
      <c r="D100">
        <f t="shared" si="7"/>
        <v>0</v>
      </c>
      <c r="E100" t="str">
        <f>VLOOKUP(L100,Hydro[],2,FALSE)</f>
        <v>GRA - Lower Granite Dam Adult</v>
      </c>
      <c r="F100">
        <f>MATCH(L100,'VLOOKUP Function'!A:A,0)</f>
        <v>49</v>
      </c>
      <c r="G100" t="str" cm="1">
        <f t="array" ref="G100">INDEX('VLOOKUP Function'!B:B,F100)</f>
        <v>GRA - Lower Granite Dam Adult</v>
      </c>
      <c r="H100" t="str">
        <f>INDEX('VLOOKUP Function'!B:B, MATCH('Interrogation Detail Lochsa'!L100,'VLOOKUP Function'!A:A,0))</f>
        <v>GRA - Lower Granite Dam Adult</v>
      </c>
      <c r="I100" t="str">
        <f>_xlfn.XLOOKUP(L100,'Interrogation Summary Hydro'!A:A,'Interrogation Summary Hydro'!D:D,"No hydrosystem detection")</f>
        <v>GRA - Lower Granite Dam Adult</v>
      </c>
      <c r="J100" s="2">
        <f>_xlfn.XLOOKUP(L100,'Interrogation Summary Hydro'!A:A,'Interrogation Summary Hydro'!E:E,"#NA")</f>
        <v>45415.473252314812</v>
      </c>
      <c r="K100" s="2" t="str" cm="1">
        <f t="array" ref="K100">VLOOKUP($L100&amp;U100,CHOOSE({1,2},MULTILOOKUP!$A$2:$A$436&amp;MULTILOOKUP!$B$2:$B$436,MULTILOOKUP!$C$2:$C$436),2,FALSE)</f>
        <v>A3</v>
      </c>
      <c r="L100" t="s">
        <v>146</v>
      </c>
      <c r="M100" t="s">
        <v>147</v>
      </c>
      <c r="N100">
        <v>3</v>
      </c>
      <c r="O100" t="s">
        <v>20</v>
      </c>
      <c r="P100">
        <v>2</v>
      </c>
      <c r="Q100" t="s">
        <v>21</v>
      </c>
      <c r="R100" t="s">
        <v>22</v>
      </c>
      <c r="S100" t="s">
        <v>23</v>
      </c>
      <c r="T100" t="s">
        <v>29</v>
      </c>
      <c r="U100" s="1">
        <v>45442.801990740743</v>
      </c>
      <c r="V100" t="s">
        <v>30</v>
      </c>
      <c r="W100" t="s">
        <v>54</v>
      </c>
      <c r="X100" s="2">
        <v>45415</v>
      </c>
      <c r="Y100" s="2">
        <v>45415</v>
      </c>
      <c r="Z100" t="s">
        <v>54</v>
      </c>
      <c r="AA100">
        <v>680</v>
      </c>
      <c r="AB100" t="s">
        <v>28</v>
      </c>
      <c r="AC100">
        <v>1</v>
      </c>
    </row>
    <row r="101" spans="1:29" x14ac:dyDescent="0.25">
      <c r="A101">
        <f t="shared" si="4"/>
        <v>0</v>
      </c>
      <c r="B101">
        <f t="shared" si="5"/>
        <v>3</v>
      </c>
      <c r="C101" t="str">
        <f t="shared" si="6"/>
        <v>NA</v>
      </c>
      <c r="D101">
        <f t="shared" si="7"/>
        <v>0</v>
      </c>
      <c r="E101" t="str">
        <f>VLOOKUP(L101,Hydro[],2,FALSE)</f>
        <v>GRA - Lower Granite Dam Adult</v>
      </c>
      <c r="F101">
        <f>MATCH(L101,'VLOOKUP Function'!A:A,0)</f>
        <v>49</v>
      </c>
      <c r="G101" t="str" cm="1">
        <f t="array" ref="G101">INDEX('VLOOKUP Function'!B:B,F101)</f>
        <v>GRA - Lower Granite Dam Adult</v>
      </c>
      <c r="H101" t="str">
        <f>INDEX('VLOOKUP Function'!B:B, MATCH('Interrogation Detail Lochsa'!L101,'VLOOKUP Function'!A:A,0))</f>
        <v>GRA - Lower Granite Dam Adult</v>
      </c>
      <c r="I101" t="str">
        <f>_xlfn.XLOOKUP(L101,'Interrogation Summary Hydro'!A:A,'Interrogation Summary Hydro'!D:D,"No hydrosystem detection")</f>
        <v>GRA - Lower Granite Dam Adult</v>
      </c>
      <c r="J101" s="2">
        <f>_xlfn.XLOOKUP(L101,'Interrogation Summary Hydro'!A:A,'Interrogation Summary Hydro'!E:E,"#NA")</f>
        <v>45415.473252314812</v>
      </c>
      <c r="K101" s="2" t="str" cm="1">
        <f t="array" ref="K101">VLOOKUP($L101&amp;U101,CHOOSE({1,2},MULTILOOKUP!$A$2:$A$436&amp;MULTILOOKUP!$B$2:$B$436,MULTILOOKUP!$C$2:$C$436),2,FALSE)</f>
        <v>B9</v>
      </c>
      <c r="L101" t="s">
        <v>146</v>
      </c>
      <c r="M101" t="s">
        <v>147</v>
      </c>
      <c r="N101">
        <v>3</v>
      </c>
      <c r="O101" t="s">
        <v>20</v>
      </c>
      <c r="P101">
        <v>2</v>
      </c>
      <c r="Q101" t="s">
        <v>21</v>
      </c>
      <c r="R101" t="s">
        <v>22</v>
      </c>
      <c r="S101" t="s">
        <v>23</v>
      </c>
      <c r="T101" t="s">
        <v>29</v>
      </c>
      <c r="U101" s="1">
        <v>45442.833437499998</v>
      </c>
      <c r="V101" t="s">
        <v>25</v>
      </c>
      <c r="W101" t="s">
        <v>54</v>
      </c>
      <c r="X101" s="2">
        <v>45415</v>
      </c>
      <c r="Y101" s="2">
        <v>45415</v>
      </c>
      <c r="Z101" t="s">
        <v>54</v>
      </c>
      <c r="AA101">
        <v>680</v>
      </c>
      <c r="AB101" t="s">
        <v>28</v>
      </c>
      <c r="AC101">
        <v>1</v>
      </c>
    </row>
    <row r="102" spans="1:29" x14ac:dyDescent="0.25">
      <c r="A102">
        <f t="shared" si="4"/>
        <v>1</v>
      </c>
      <c r="B102">
        <f t="shared" si="5"/>
        <v>1</v>
      </c>
      <c r="C102" t="str">
        <f t="shared" si="6"/>
        <v>NA</v>
      </c>
      <c r="D102">
        <f t="shared" si="7"/>
        <v>0</v>
      </c>
      <c r="E102" t="str">
        <f>VLOOKUP(L102,Hydro[],2,FALSE)</f>
        <v>GRA - Lower Granite Dam Adult</v>
      </c>
      <c r="F102">
        <f>MATCH(L102,'VLOOKUP Function'!A:A,0)</f>
        <v>50</v>
      </c>
      <c r="G102" t="str" cm="1">
        <f t="array" ref="G102">INDEX('VLOOKUP Function'!B:B,F102)</f>
        <v>GRA - Lower Granite Dam Adult</v>
      </c>
      <c r="H102" t="str">
        <f>INDEX('VLOOKUP Function'!B:B, MATCH('Interrogation Detail Lochsa'!L102,'VLOOKUP Function'!A:A,0))</f>
        <v>GRA - Lower Granite Dam Adult</v>
      </c>
      <c r="I102" t="str">
        <f>_xlfn.XLOOKUP(L102,'Interrogation Summary Hydro'!A:A,'Interrogation Summary Hydro'!D:D,"No hydrosystem detection")</f>
        <v>GRA - Lower Granite Dam Adult</v>
      </c>
      <c r="J102" s="2">
        <f>_xlfn.XLOOKUP(L102,'Interrogation Summary Hydro'!A:A,'Interrogation Summary Hydro'!E:E,"#NA")</f>
        <v>45208.580590277779</v>
      </c>
      <c r="K102" s="2" t="str" cm="1">
        <f t="array" ref="K102">VLOOKUP($L102&amp;U102,CHOOSE({1,2},MULTILOOKUP!$A$2:$A$436&amp;MULTILOOKUP!$B$2:$B$436,MULTILOOKUP!$C$2:$C$436),2,FALSE)</f>
        <v>BA</v>
      </c>
      <c r="L102" t="s">
        <v>148</v>
      </c>
      <c r="M102" t="s">
        <v>149</v>
      </c>
      <c r="N102">
        <v>3</v>
      </c>
      <c r="O102" t="s">
        <v>20</v>
      </c>
      <c r="P102">
        <v>2</v>
      </c>
      <c r="Q102" t="s">
        <v>21</v>
      </c>
      <c r="R102" t="s">
        <v>22</v>
      </c>
      <c r="S102" t="s">
        <v>23</v>
      </c>
      <c r="T102" t="s">
        <v>24</v>
      </c>
      <c r="U102" s="1">
        <v>45395.56689814815</v>
      </c>
      <c r="V102" t="s">
        <v>39</v>
      </c>
      <c r="W102" t="s">
        <v>54</v>
      </c>
      <c r="X102" s="2">
        <v>45208</v>
      </c>
      <c r="Y102" s="2">
        <v>45208</v>
      </c>
      <c r="Z102" t="s">
        <v>54</v>
      </c>
      <c r="AA102">
        <v>790</v>
      </c>
      <c r="AB102" t="s">
        <v>28</v>
      </c>
      <c r="AC102">
        <v>1</v>
      </c>
    </row>
    <row r="103" spans="1:29" x14ac:dyDescent="0.25">
      <c r="A103">
        <f t="shared" si="4"/>
        <v>0</v>
      </c>
      <c r="B103">
        <f t="shared" si="5"/>
        <v>2</v>
      </c>
      <c r="C103" t="str">
        <f t="shared" si="6"/>
        <v>NA</v>
      </c>
      <c r="D103">
        <f t="shared" si="7"/>
        <v>0</v>
      </c>
      <c r="E103" t="str">
        <f>VLOOKUP(L103,Hydro[],2,FALSE)</f>
        <v>GRA - Lower Granite Dam Adult</v>
      </c>
      <c r="F103">
        <f>MATCH(L103,'VLOOKUP Function'!A:A,0)</f>
        <v>50</v>
      </c>
      <c r="G103" t="str" cm="1">
        <f t="array" ref="G103">INDEX('VLOOKUP Function'!B:B,F103)</f>
        <v>GRA - Lower Granite Dam Adult</v>
      </c>
      <c r="H103" t="str">
        <f>INDEX('VLOOKUP Function'!B:B, MATCH('Interrogation Detail Lochsa'!L103,'VLOOKUP Function'!A:A,0))</f>
        <v>GRA - Lower Granite Dam Adult</v>
      </c>
      <c r="I103" t="str">
        <f>_xlfn.XLOOKUP(L103,'Interrogation Summary Hydro'!A:A,'Interrogation Summary Hydro'!D:D,"No hydrosystem detection")</f>
        <v>GRA - Lower Granite Dam Adult</v>
      </c>
      <c r="J103" s="2">
        <f>_xlfn.XLOOKUP(L103,'Interrogation Summary Hydro'!A:A,'Interrogation Summary Hydro'!E:E,"#NA")</f>
        <v>45208.580590277779</v>
      </c>
      <c r="K103" s="2" t="str" cm="1">
        <f t="array" ref="K103">VLOOKUP($L103&amp;U103,CHOOSE({1,2},MULTILOOKUP!$A$2:$A$436&amp;MULTILOOKUP!$B$2:$B$436,MULTILOOKUP!$C$2:$C$436),2,FALSE)</f>
        <v>A2</v>
      </c>
      <c r="L103" t="s">
        <v>148</v>
      </c>
      <c r="M103" t="s">
        <v>149</v>
      </c>
      <c r="N103">
        <v>3</v>
      </c>
      <c r="O103" t="s">
        <v>20</v>
      </c>
      <c r="P103">
        <v>2</v>
      </c>
      <c r="Q103" t="s">
        <v>21</v>
      </c>
      <c r="R103" t="s">
        <v>22</v>
      </c>
      <c r="S103" t="s">
        <v>23</v>
      </c>
      <c r="T103" t="s">
        <v>29</v>
      </c>
      <c r="U103" s="1">
        <v>45395.691527777781</v>
      </c>
      <c r="V103" t="s">
        <v>36</v>
      </c>
      <c r="W103" t="s">
        <v>54</v>
      </c>
      <c r="X103" s="2">
        <v>45208</v>
      </c>
      <c r="Y103" s="2">
        <v>45208</v>
      </c>
      <c r="Z103" t="s">
        <v>54</v>
      </c>
      <c r="AA103">
        <v>790</v>
      </c>
      <c r="AB103" t="s">
        <v>28</v>
      </c>
      <c r="AC103">
        <v>1</v>
      </c>
    </row>
    <row r="104" spans="1:29" x14ac:dyDescent="0.25">
      <c r="A104">
        <f t="shared" si="4"/>
        <v>1</v>
      </c>
      <c r="B104">
        <f t="shared" si="5"/>
        <v>1</v>
      </c>
      <c r="C104" t="str">
        <f t="shared" si="6"/>
        <v>NA</v>
      </c>
      <c r="D104">
        <f t="shared" si="7"/>
        <v>0</v>
      </c>
      <c r="E104" t="str">
        <f>VLOOKUP(L104,Hydro[],2,FALSE)</f>
        <v>GRA - Lower Granite Dam Adult</v>
      </c>
      <c r="F104">
        <f>MATCH(L104,'VLOOKUP Function'!A:A,0)</f>
        <v>51</v>
      </c>
      <c r="G104" t="str" cm="1">
        <f t="array" ref="G104">INDEX('VLOOKUP Function'!B:B,F104)</f>
        <v>GRA - Lower Granite Dam Adult</v>
      </c>
      <c r="H104" t="str">
        <f>INDEX('VLOOKUP Function'!B:B, MATCH('Interrogation Detail Lochsa'!L104,'VLOOKUP Function'!A:A,0))</f>
        <v>GRA - Lower Granite Dam Adult</v>
      </c>
      <c r="I104" t="str">
        <f>_xlfn.XLOOKUP(L104,'Interrogation Summary Hydro'!A:A,'Interrogation Summary Hydro'!D:D,"No hydrosystem detection")</f>
        <v>GRA - Lower Granite Dam Adult</v>
      </c>
      <c r="J104" s="2">
        <f>_xlfn.XLOOKUP(L104,'Interrogation Summary Hydro'!A:A,'Interrogation Summary Hydro'!E:E,"#NA")</f>
        <v>45209.44462962963</v>
      </c>
      <c r="K104" s="2" t="str" cm="1">
        <f t="array" ref="K104">VLOOKUP($L104&amp;U104,CHOOSE({1,2},MULTILOOKUP!$A$2:$A$436&amp;MULTILOOKUP!$B$2:$B$436,MULTILOOKUP!$C$2:$C$436),2,FALSE)</f>
        <v>BA</v>
      </c>
      <c r="L104" t="s">
        <v>150</v>
      </c>
      <c r="M104" t="s">
        <v>151</v>
      </c>
      <c r="N104">
        <v>3</v>
      </c>
      <c r="O104" t="s">
        <v>20</v>
      </c>
      <c r="P104">
        <v>2</v>
      </c>
      <c r="Q104" t="s">
        <v>21</v>
      </c>
      <c r="R104" t="s">
        <v>22</v>
      </c>
      <c r="S104" t="s">
        <v>23</v>
      </c>
      <c r="T104" t="s">
        <v>24</v>
      </c>
      <c r="U104" s="1">
        <v>45404.761956018519</v>
      </c>
      <c r="V104" t="s">
        <v>39</v>
      </c>
      <c r="W104" t="s">
        <v>54</v>
      </c>
      <c r="X104" s="2">
        <v>45209</v>
      </c>
      <c r="Y104" s="2">
        <v>45209</v>
      </c>
      <c r="Z104" t="s">
        <v>54</v>
      </c>
      <c r="AA104">
        <v>600</v>
      </c>
      <c r="AB104" t="s">
        <v>28</v>
      </c>
      <c r="AC104">
        <v>1</v>
      </c>
    </row>
    <row r="105" spans="1:29" x14ac:dyDescent="0.25">
      <c r="A105">
        <f t="shared" si="4"/>
        <v>0</v>
      </c>
      <c r="B105">
        <f t="shared" si="5"/>
        <v>2</v>
      </c>
      <c r="C105" t="str">
        <f t="shared" si="6"/>
        <v>NA</v>
      </c>
      <c r="D105">
        <f t="shared" si="7"/>
        <v>0</v>
      </c>
      <c r="E105" t="str">
        <f>VLOOKUP(L105,Hydro[],2,FALSE)</f>
        <v>GRA - Lower Granite Dam Adult</v>
      </c>
      <c r="F105">
        <f>MATCH(L105,'VLOOKUP Function'!A:A,0)</f>
        <v>51</v>
      </c>
      <c r="G105" t="str" cm="1">
        <f t="array" ref="G105">INDEX('VLOOKUP Function'!B:B,F105)</f>
        <v>GRA - Lower Granite Dam Adult</v>
      </c>
      <c r="H105" t="str">
        <f>INDEX('VLOOKUP Function'!B:B, MATCH('Interrogation Detail Lochsa'!L105,'VLOOKUP Function'!A:A,0))</f>
        <v>GRA - Lower Granite Dam Adult</v>
      </c>
      <c r="I105" t="str">
        <f>_xlfn.XLOOKUP(L105,'Interrogation Summary Hydro'!A:A,'Interrogation Summary Hydro'!D:D,"No hydrosystem detection")</f>
        <v>GRA - Lower Granite Dam Adult</v>
      </c>
      <c r="J105" s="2">
        <f>_xlfn.XLOOKUP(L105,'Interrogation Summary Hydro'!A:A,'Interrogation Summary Hydro'!E:E,"#NA")</f>
        <v>45209.44462962963</v>
      </c>
      <c r="K105" s="2" t="str" cm="1">
        <f t="array" ref="K105">VLOOKUP($L105&amp;U105,CHOOSE({1,2},MULTILOOKUP!$A$2:$A$436&amp;MULTILOOKUP!$B$2:$B$436,MULTILOOKUP!$C$2:$C$436),2,FALSE)</f>
        <v>A1</v>
      </c>
      <c r="L105" t="s">
        <v>150</v>
      </c>
      <c r="M105" t="s">
        <v>151</v>
      </c>
      <c r="N105">
        <v>3</v>
      </c>
      <c r="O105" t="s">
        <v>20</v>
      </c>
      <c r="P105">
        <v>2</v>
      </c>
      <c r="Q105" t="s">
        <v>21</v>
      </c>
      <c r="R105" t="s">
        <v>22</v>
      </c>
      <c r="S105" t="s">
        <v>23</v>
      </c>
      <c r="T105" t="s">
        <v>29</v>
      </c>
      <c r="U105" s="1">
        <v>45405.127766203703</v>
      </c>
      <c r="V105" t="s">
        <v>33</v>
      </c>
      <c r="W105" t="s">
        <v>54</v>
      </c>
      <c r="X105" s="2">
        <v>45209</v>
      </c>
      <c r="Y105" s="2">
        <v>45209</v>
      </c>
      <c r="Z105" t="s">
        <v>54</v>
      </c>
      <c r="AA105">
        <v>600</v>
      </c>
      <c r="AB105" t="s">
        <v>28</v>
      </c>
      <c r="AC105">
        <v>1</v>
      </c>
    </row>
    <row r="106" spans="1:29" x14ac:dyDescent="0.25">
      <c r="A106">
        <f t="shared" si="4"/>
        <v>1</v>
      </c>
      <c r="B106">
        <f t="shared" si="5"/>
        <v>1</v>
      </c>
      <c r="C106" t="str">
        <f t="shared" si="6"/>
        <v>NA</v>
      </c>
      <c r="D106">
        <f t="shared" si="7"/>
        <v>0</v>
      </c>
      <c r="E106" t="str">
        <f>VLOOKUP(L106,Hydro[],2,FALSE)</f>
        <v>GRA - Lower Granite Dam Adult</v>
      </c>
      <c r="F106">
        <f>MATCH(L106,'VLOOKUP Function'!A:A,0)</f>
        <v>52</v>
      </c>
      <c r="G106" t="str" cm="1">
        <f t="array" ref="G106">INDEX('VLOOKUP Function'!B:B,F106)</f>
        <v>GRA - Lower Granite Dam Adult</v>
      </c>
      <c r="H106" t="str">
        <f>INDEX('VLOOKUP Function'!B:B, MATCH('Interrogation Detail Lochsa'!L106,'VLOOKUP Function'!A:A,0))</f>
        <v>GRA - Lower Granite Dam Adult</v>
      </c>
      <c r="I106" t="str">
        <f>_xlfn.XLOOKUP(L106,'Interrogation Summary Hydro'!A:A,'Interrogation Summary Hydro'!D:D,"No hydrosystem detection")</f>
        <v>GRA - Lower Granite Dam Adult</v>
      </c>
      <c r="J106" s="2">
        <f>_xlfn.XLOOKUP(L106,'Interrogation Summary Hydro'!A:A,'Interrogation Summary Hydro'!E:E,"#NA")</f>
        <v>45209.575497685182</v>
      </c>
      <c r="K106" s="2" t="str" cm="1">
        <f t="array" ref="K106">VLOOKUP($L106&amp;U106,CHOOSE({1,2},MULTILOOKUP!$A$2:$A$436&amp;MULTILOOKUP!$B$2:$B$436,MULTILOOKUP!$C$2:$C$436),2,FALSE)</f>
        <v>A6</v>
      </c>
      <c r="L106" t="s">
        <v>152</v>
      </c>
      <c r="M106" t="s">
        <v>151</v>
      </c>
      <c r="N106">
        <v>3</v>
      </c>
      <c r="O106" t="s">
        <v>20</v>
      </c>
      <c r="P106">
        <v>2</v>
      </c>
      <c r="Q106" t="s">
        <v>21</v>
      </c>
      <c r="R106" t="s">
        <v>22</v>
      </c>
      <c r="S106" t="s">
        <v>23</v>
      </c>
      <c r="T106" t="s">
        <v>29</v>
      </c>
      <c r="U106" s="1">
        <v>45380.774050925924</v>
      </c>
      <c r="V106" t="s">
        <v>68</v>
      </c>
      <c r="W106" t="s">
        <v>54</v>
      </c>
      <c r="X106" s="2">
        <v>45209</v>
      </c>
      <c r="Y106" s="2">
        <v>45209</v>
      </c>
      <c r="Z106" t="s">
        <v>54</v>
      </c>
      <c r="AA106">
        <v>650</v>
      </c>
      <c r="AB106" t="s">
        <v>28</v>
      </c>
      <c r="AC106">
        <v>1</v>
      </c>
    </row>
    <row r="107" spans="1:29" x14ac:dyDescent="0.25">
      <c r="A107">
        <f t="shared" si="4"/>
        <v>1</v>
      </c>
      <c r="B107">
        <f t="shared" si="5"/>
        <v>1</v>
      </c>
      <c r="C107" t="str">
        <f t="shared" si="6"/>
        <v>NA</v>
      </c>
      <c r="D107">
        <f t="shared" si="7"/>
        <v>0</v>
      </c>
      <c r="E107" t="str">
        <f>VLOOKUP(L107,Hydro[],2,FALSE)</f>
        <v>GRA - Lower Granite Dam Adult</v>
      </c>
      <c r="F107">
        <f>MATCH(L107,'VLOOKUP Function'!A:A,0)</f>
        <v>53</v>
      </c>
      <c r="G107" t="str" cm="1">
        <f t="array" ref="G107">INDEX('VLOOKUP Function'!B:B,F107)</f>
        <v>GRA - Lower Granite Dam Adult</v>
      </c>
      <c r="H107" t="str">
        <f>INDEX('VLOOKUP Function'!B:B, MATCH('Interrogation Detail Lochsa'!L107,'VLOOKUP Function'!A:A,0))</f>
        <v>GRA - Lower Granite Dam Adult</v>
      </c>
      <c r="I107" t="str">
        <f>_xlfn.XLOOKUP(L107,'Interrogation Summary Hydro'!A:A,'Interrogation Summary Hydro'!D:D,"No hydrosystem detection")</f>
        <v>GRA - Lower Granite Dam Adult</v>
      </c>
      <c r="J107" s="2">
        <f>_xlfn.XLOOKUP(L107,'Interrogation Summary Hydro'!A:A,'Interrogation Summary Hydro'!E:E,"#NA")</f>
        <v>45201.455034722225</v>
      </c>
      <c r="K107" s="2" t="str" cm="1">
        <f t="array" ref="K107">VLOOKUP($L107&amp;U107,CHOOSE({1,2},MULTILOOKUP!$A$2:$A$436&amp;MULTILOOKUP!$B$2:$B$436,MULTILOOKUP!$C$2:$C$436),2,FALSE)</f>
        <v>A3</v>
      </c>
      <c r="L107" t="s">
        <v>153</v>
      </c>
      <c r="M107" t="s">
        <v>154</v>
      </c>
      <c r="N107">
        <v>3</v>
      </c>
      <c r="O107" t="s">
        <v>20</v>
      </c>
      <c r="P107">
        <v>2</v>
      </c>
      <c r="Q107" t="s">
        <v>21</v>
      </c>
      <c r="R107" t="s">
        <v>22</v>
      </c>
      <c r="S107" t="s">
        <v>23</v>
      </c>
      <c r="T107" t="s">
        <v>29</v>
      </c>
      <c r="U107" s="1">
        <v>45369.055405092593</v>
      </c>
      <c r="V107" t="s">
        <v>30</v>
      </c>
      <c r="W107" t="s">
        <v>54</v>
      </c>
      <c r="X107" s="2">
        <v>45201</v>
      </c>
      <c r="Y107" s="2">
        <v>45201</v>
      </c>
      <c r="Z107" t="s">
        <v>54</v>
      </c>
      <c r="AA107">
        <v>820</v>
      </c>
      <c r="AB107" t="s">
        <v>28</v>
      </c>
      <c r="AC107">
        <v>1</v>
      </c>
    </row>
    <row r="108" spans="1:29" x14ac:dyDescent="0.25">
      <c r="A108">
        <f t="shared" si="4"/>
        <v>1</v>
      </c>
      <c r="B108">
        <f t="shared" si="5"/>
        <v>1</v>
      </c>
      <c r="C108" t="str">
        <f t="shared" si="6"/>
        <v>NA</v>
      </c>
      <c r="D108">
        <f t="shared" si="7"/>
        <v>0</v>
      </c>
      <c r="E108" t="str">
        <f>VLOOKUP(L108,Hydro[],2,FALSE)</f>
        <v>GRA - Lower Granite Dam Adult</v>
      </c>
      <c r="F108">
        <f>MATCH(L108,'VLOOKUP Function'!A:A,0)</f>
        <v>54</v>
      </c>
      <c r="G108" t="str" cm="1">
        <f t="array" ref="G108">INDEX('VLOOKUP Function'!B:B,F108)</f>
        <v>GRA - Lower Granite Dam Adult</v>
      </c>
      <c r="H108" t="str">
        <f>INDEX('VLOOKUP Function'!B:B, MATCH('Interrogation Detail Lochsa'!L108,'VLOOKUP Function'!A:A,0))</f>
        <v>GRA - Lower Granite Dam Adult</v>
      </c>
      <c r="I108" t="str">
        <f>_xlfn.XLOOKUP(L108,'Interrogation Summary Hydro'!A:A,'Interrogation Summary Hydro'!D:D,"No hydrosystem detection")</f>
        <v>GRA - Lower Granite Dam Adult</v>
      </c>
      <c r="J108" s="2">
        <f>_xlfn.XLOOKUP(L108,'Interrogation Summary Hydro'!A:A,'Interrogation Summary Hydro'!E:E,"#NA")</f>
        <v>45202.583414351851</v>
      </c>
      <c r="K108" s="2" t="str" cm="1">
        <f t="array" ref="K108">VLOOKUP($L108&amp;U108,CHOOSE({1,2},MULTILOOKUP!$A$2:$A$436&amp;MULTILOOKUP!$B$2:$B$436,MULTILOOKUP!$C$2:$C$436),2,FALSE)</f>
        <v>BA</v>
      </c>
      <c r="L108" t="s">
        <v>155</v>
      </c>
      <c r="M108" t="s">
        <v>141</v>
      </c>
      <c r="N108">
        <v>3</v>
      </c>
      <c r="O108" t="s">
        <v>20</v>
      </c>
      <c r="P108">
        <v>2</v>
      </c>
      <c r="Q108" t="s">
        <v>21</v>
      </c>
      <c r="R108" t="s">
        <v>22</v>
      </c>
      <c r="S108" t="s">
        <v>23</v>
      </c>
      <c r="T108" t="s">
        <v>24</v>
      </c>
      <c r="U108" s="1">
        <v>45385.186030092591</v>
      </c>
      <c r="V108" t="s">
        <v>39</v>
      </c>
      <c r="W108" t="s">
        <v>54</v>
      </c>
      <c r="X108" s="2">
        <v>45202</v>
      </c>
      <c r="Y108" s="2">
        <v>45202</v>
      </c>
      <c r="Z108" t="s">
        <v>54</v>
      </c>
      <c r="AA108">
        <v>790</v>
      </c>
      <c r="AB108" t="s">
        <v>28</v>
      </c>
      <c r="AC108">
        <v>1</v>
      </c>
    </row>
    <row r="109" spans="1:29" x14ac:dyDescent="0.25">
      <c r="A109">
        <f t="shared" si="4"/>
        <v>0</v>
      </c>
      <c r="B109">
        <f t="shared" si="5"/>
        <v>2</v>
      </c>
      <c r="C109" t="str">
        <f t="shared" si="6"/>
        <v>NA</v>
      </c>
      <c r="D109">
        <f t="shared" si="7"/>
        <v>0</v>
      </c>
      <c r="E109" t="str">
        <f>VLOOKUP(L109,Hydro[],2,FALSE)</f>
        <v>GRA - Lower Granite Dam Adult</v>
      </c>
      <c r="F109">
        <f>MATCH(L109,'VLOOKUP Function'!A:A,0)</f>
        <v>54</v>
      </c>
      <c r="G109" t="str" cm="1">
        <f t="array" ref="G109">INDEX('VLOOKUP Function'!B:B,F109)</f>
        <v>GRA - Lower Granite Dam Adult</v>
      </c>
      <c r="H109" t="str">
        <f>INDEX('VLOOKUP Function'!B:B, MATCH('Interrogation Detail Lochsa'!L109,'VLOOKUP Function'!A:A,0))</f>
        <v>GRA - Lower Granite Dam Adult</v>
      </c>
      <c r="I109" t="str">
        <f>_xlfn.XLOOKUP(L109,'Interrogation Summary Hydro'!A:A,'Interrogation Summary Hydro'!D:D,"No hydrosystem detection")</f>
        <v>GRA - Lower Granite Dam Adult</v>
      </c>
      <c r="J109" s="2">
        <f>_xlfn.XLOOKUP(L109,'Interrogation Summary Hydro'!A:A,'Interrogation Summary Hydro'!E:E,"#NA")</f>
        <v>45202.583414351851</v>
      </c>
      <c r="K109" s="2" t="str" cm="1">
        <f t="array" ref="K109">VLOOKUP($L109&amp;U109,CHOOSE({1,2},MULTILOOKUP!$A$2:$A$436&amp;MULTILOOKUP!$B$2:$B$436,MULTILOOKUP!$C$2:$C$436),2,FALSE)</f>
        <v>A4</v>
      </c>
      <c r="L109" t="s">
        <v>155</v>
      </c>
      <c r="M109" t="s">
        <v>141</v>
      </c>
      <c r="N109">
        <v>3</v>
      </c>
      <c r="O109" t="s">
        <v>20</v>
      </c>
      <c r="P109">
        <v>2</v>
      </c>
      <c r="Q109" t="s">
        <v>21</v>
      </c>
      <c r="R109" t="s">
        <v>22</v>
      </c>
      <c r="S109" t="s">
        <v>23</v>
      </c>
      <c r="T109" t="s">
        <v>29</v>
      </c>
      <c r="U109" s="1">
        <v>45385.465474537035</v>
      </c>
      <c r="V109" t="s">
        <v>56</v>
      </c>
      <c r="W109" t="s">
        <v>54</v>
      </c>
      <c r="X109" s="2">
        <v>45202</v>
      </c>
      <c r="Y109" s="2">
        <v>45202</v>
      </c>
      <c r="Z109" t="s">
        <v>54</v>
      </c>
      <c r="AA109">
        <v>790</v>
      </c>
      <c r="AB109" t="s">
        <v>28</v>
      </c>
      <c r="AC109">
        <v>1</v>
      </c>
    </row>
    <row r="110" spans="1:29" x14ac:dyDescent="0.25">
      <c r="A110">
        <f t="shared" si="4"/>
        <v>1</v>
      </c>
      <c r="B110">
        <f t="shared" si="5"/>
        <v>1</v>
      </c>
      <c r="C110" t="str">
        <f t="shared" si="6"/>
        <v>NA</v>
      </c>
      <c r="D110">
        <f t="shared" si="7"/>
        <v>0</v>
      </c>
      <c r="E110" t="str">
        <f>VLOOKUP(L110,Hydro[],2,FALSE)</f>
        <v>GRA - Lower Granite Dam Adult</v>
      </c>
      <c r="F110">
        <f>MATCH(L110,'VLOOKUP Function'!A:A,0)</f>
        <v>55</v>
      </c>
      <c r="G110" t="str" cm="1">
        <f t="array" ref="G110">INDEX('VLOOKUP Function'!B:B,F110)</f>
        <v>GRA - Lower Granite Dam Adult</v>
      </c>
      <c r="H110" t="str">
        <f>INDEX('VLOOKUP Function'!B:B, MATCH('Interrogation Detail Lochsa'!L110,'VLOOKUP Function'!A:A,0))</f>
        <v>GRA - Lower Granite Dam Adult</v>
      </c>
      <c r="I110" t="str">
        <f>_xlfn.XLOOKUP(L110,'Interrogation Summary Hydro'!A:A,'Interrogation Summary Hydro'!D:D,"No hydrosystem detection")</f>
        <v>GRA - Lower Granite Dam Adult</v>
      </c>
      <c r="J110" s="2">
        <f>_xlfn.XLOOKUP(L110,'Interrogation Summary Hydro'!A:A,'Interrogation Summary Hydro'!E:E,"#NA")</f>
        <v>45186.729016203702</v>
      </c>
      <c r="K110" s="2" t="str" cm="1">
        <f t="array" ref="K110">VLOOKUP($L110&amp;U110,CHOOSE({1,2},MULTILOOKUP!$A$2:$A$436&amp;MULTILOOKUP!$B$2:$B$436,MULTILOOKUP!$C$2:$C$436),2,FALSE)</f>
        <v>B9</v>
      </c>
      <c r="L110" t="s">
        <v>156</v>
      </c>
      <c r="M110" t="s">
        <v>157</v>
      </c>
      <c r="N110">
        <v>3</v>
      </c>
      <c r="O110" t="s">
        <v>20</v>
      </c>
      <c r="P110">
        <v>2</v>
      </c>
      <c r="Q110" t="s">
        <v>21</v>
      </c>
      <c r="R110" t="s">
        <v>22</v>
      </c>
      <c r="S110" t="s">
        <v>23</v>
      </c>
      <c r="T110" t="s">
        <v>24</v>
      </c>
      <c r="U110" s="1">
        <v>45364.784062500003</v>
      </c>
      <c r="V110" t="s">
        <v>25</v>
      </c>
      <c r="W110" t="s">
        <v>54</v>
      </c>
      <c r="X110" s="2">
        <v>45186</v>
      </c>
      <c r="Y110" s="2">
        <v>45186</v>
      </c>
      <c r="Z110" t="s">
        <v>54</v>
      </c>
      <c r="AA110">
        <v>680</v>
      </c>
      <c r="AB110" t="s">
        <v>28</v>
      </c>
      <c r="AC110">
        <v>1</v>
      </c>
    </row>
    <row r="111" spans="1:29" x14ac:dyDescent="0.25">
      <c r="A111">
        <f t="shared" si="4"/>
        <v>0</v>
      </c>
      <c r="B111">
        <f t="shared" si="5"/>
        <v>2</v>
      </c>
      <c r="C111" t="str">
        <f t="shared" si="6"/>
        <v>NA</v>
      </c>
      <c r="D111">
        <f t="shared" si="7"/>
        <v>0</v>
      </c>
      <c r="E111" t="str">
        <f>VLOOKUP(L111,Hydro[],2,FALSE)</f>
        <v>GRA - Lower Granite Dam Adult</v>
      </c>
      <c r="F111">
        <f>MATCH(L111,'VLOOKUP Function'!A:A,0)</f>
        <v>55</v>
      </c>
      <c r="G111" t="str" cm="1">
        <f t="array" ref="G111">INDEX('VLOOKUP Function'!B:B,F111)</f>
        <v>GRA - Lower Granite Dam Adult</v>
      </c>
      <c r="H111" t="str">
        <f>INDEX('VLOOKUP Function'!B:B, MATCH('Interrogation Detail Lochsa'!L111,'VLOOKUP Function'!A:A,0))</f>
        <v>GRA - Lower Granite Dam Adult</v>
      </c>
      <c r="I111" t="str">
        <f>_xlfn.XLOOKUP(L111,'Interrogation Summary Hydro'!A:A,'Interrogation Summary Hydro'!D:D,"No hydrosystem detection")</f>
        <v>GRA - Lower Granite Dam Adult</v>
      </c>
      <c r="J111" s="2">
        <f>_xlfn.XLOOKUP(L111,'Interrogation Summary Hydro'!A:A,'Interrogation Summary Hydro'!E:E,"#NA")</f>
        <v>45186.729016203702</v>
      </c>
      <c r="K111" s="2" t="str" cm="1">
        <f t="array" ref="K111">VLOOKUP($L111&amp;U111,CHOOSE({1,2},MULTILOOKUP!$A$2:$A$436&amp;MULTILOOKUP!$B$2:$B$436,MULTILOOKUP!$C$2:$C$436),2,FALSE)</f>
        <v>A2</v>
      </c>
      <c r="L111" t="s">
        <v>156</v>
      </c>
      <c r="M111" t="s">
        <v>157</v>
      </c>
      <c r="N111">
        <v>3</v>
      </c>
      <c r="O111" t="s">
        <v>20</v>
      </c>
      <c r="P111">
        <v>2</v>
      </c>
      <c r="Q111" t="s">
        <v>21</v>
      </c>
      <c r="R111" t="s">
        <v>22</v>
      </c>
      <c r="S111" t="s">
        <v>23</v>
      </c>
      <c r="T111" t="s">
        <v>29</v>
      </c>
      <c r="U111" s="1">
        <v>45364.934965277775</v>
      </c>
      <c r="V111" t="s">
        <v>36</v>
      </c>
      <c r="W111" t="s">
        <v>54</v>
      </c>
      <c r="X111" s="2">
        <v>45186</v>
      </c>
      <c r="Y111" s="2">
        <v>45186</v>
      </c>
      <c r="Z111" t="s">
        <v>54</v>
      </c>
      <c r="AA111">
        <v>680</v>
      </c>
      <c r="AB111" t="s">
        <v>28</v>
      </c>
      <c r="AC111">
        <v>1</v>
      </c>
    </row>
    <row r="112" spans="1:29" x14ac:dyDescent="0.25">
      <c r="A112">
        <f t="shared" si="4"/>
        <v>1</v>
      </c>
      <c r="B112">
        <f t="shared" si="5"/>
        <v>1</v>
      </c>
      <c r="C112" t="str">
        <f t="shared" si="6"/>
        <v>NA</v>
      </c>
      <c r="D112">
        <f t="shared" si="7"/>
        <v>0</v>
      </c>
      <c r="E112" t="str">
        <f>VLOOKUP(L112,Hydro[],2,FALSE)</f>
        <v>GRA - Lower Granite Dam Adult</v>
      </c>
      <c r="F112">
        <f>MATCH(L112,'VLOOKUP Function'!A:A,0)</f>
        <v>56</v>
      </c>
      <c r="G112" t="str" cm="1">
        <f t="array" ref="G112">INDEX('VLOOKUP Function'!B:B,F112)</f>
        <v>GRA - Lower Granite Dam Adult</v>
      </c>
      <c r="H112" t="str">
        <f>INDEX('VLOOKUP Function'!B:B, MATCH('Interrogation Detail Lochsa'!L112,'VLOOKUP Function'!A:A,0))</f>
        <v>GRA - Lower Granite Dam Adult</v>
      </c>
      <c r="I112" t="str">
        <f>_xlfn.XLOOKUP(L112,'Interrogation Summary Hydro'!A:A,'Interrogation Summary Hydro'!D:D,"No hydrosystem detection")</f>
        <v>GRA - Lower Granite Dam Adult</v>
      </c>
      <c r="J112" s="2">
        <f>_xlfn.XLOOKUP(L112,'Interrogation Summary Hydro'!A:A,'Interrogation Summary Hydro'!E:E,"#NA")</f>
        <v>45186.380173611113</v>
      </c>
      <c r="K112" s="2" t="str" cm="1">
        <f t="array" ref="K112">VLOOKUP($L112&amp;U112,CHOOSE({1,2},MULTILOOKUP!$A$2:$A$436&amp;MULTILOOKUP!$B$2:$B$436,MULTILOOKUP!$C$2:$C$436),2,FALSE)</f>
        <v>B8</v>
      </c>
      <c r="L112" t="s">
        <v>158</v>
      </c>
      <c r="M112" t="s">
        <v>157</v>
      </c>
      <c r="N112">
        <v>3</v>
      </c>
      <c r="O112" t="s">
        <v>20</v>
      </c>
      <c r="P112">
        <v>2</v>
      </c>
      <c r="Q112" t="s">
        <v>21</v>
      </c>
      <c r="R112" t="s">
        <v>22</v>
      </c>
      <c r="S112" t="s">
        <v>23</v>
      </c>
      <c r="T112" t="s">
        <v>29</v>
      </c>
      <c r="U112" s="1">
        <v>45348.907488425924</v>
      </c>
      <c r="V112" t="s">
        <v>65</v>
      </c>
      <c r="W112" t="s">
        <v>54</v>
      </c>
      <c r="X112" s="2">
        <v>45186</v>
      </c>
      <c r="Y112" s="2">
        <v>45186</v>
      </c>
      <c r="Z112" t="s">
        <v>54</v>
      </c>
      <c r="AA112">
        <v>830</v>
      </c>
      <c r="AB112" t="s">
        <v>28</v>
      </c>
      <c r="AC112">
        <v>1</v>
      </c>
    </row>
    <row r="113" spans="1:29" x14ac:dyDescent="0.25">
      <c r="A113">
        <f t="shared" si="4"/>
        <v>0</v>
      </c>
      <c r="B113">
        <f t="shared" si="5"/>
        <v>2</v>
      </c>
      <c r="C113" t="str">
        <f t="shared" si="6"/>
        <v>NA</v>
      </c>
      <c r="D113">
        <f t="shared" si="7"/>
        <v>0</v>
      </c>
      <c r="E113" t="str">
        <f>VLOOKUP(L113,Hydro[],2,FALSE)</f>
        <v>GRA - Lower Granite Dam Adult</v>
      </c>
      <c r="F113">
        <f>MATCH(L113,'VLOOKUP Function'!A:A,0)</f>
        <v>56</v>
      </c>
      <c r="G113" t="str" cm="1">
        <f t="array" ref="G113">INDEX('VLOOKUP Function'!B:B,F113)</f>
        <v>GRA - Lower Granite Dam Adult</v>
      </c>
      <c r="H113" t="str">
        <f>INDEX('VLOOKUP Function'!B:B, MATCH('Interrogation Detail Lochsa'!L113,'VLOOKUP Function'!A:A,0))</f>
        <v>GRA - Lower Granite Dam Adult</v>
      </c>
      <c r="I113" t="str">
        <f>_xlfn.XLOOKUP(L113,'Interrogation Summary Hydro'!A:A,'Interrogation Summary Hydro'!D:D,"No hydrosystem detection")</f>
        <v>GRA - Lower Granite Dam Adult</v>
      </c>
      <c r="J113" s="2">
        <f>_xlfn.XLOOKUP(L113,'Interrogation Summary Hydro'!A:A,'Interrogation Summary Hydro'!E:E,"#NA")</f>
        <v>45186.380173611113</v>
      </c>
      <c r="K113" s="2" t="str" cm="1">
        <f t="array" ref="K113">VLOOKUP($L113&amp;U113,CHOOSE({1,2},MULTILOOKUP!$A$2:$A$436&amp;MULTILOOKUP!$B$2:$B$436,MULTILOOKUP!$C$2:$C$436),2,FALSE)</f>
        <v>A6</v>
      </c>
      <c r="L113" t="s">
        <v>158</v>
      </c>
      <c r="M113" t="s">
        <v>157</v>
      </c>
      <c r="N113">
        <v>3</v>
      </c>
      <c r="O113" t="s">
        <v>20</v>
      </c>
      <c r="P113">
        <v>2</v>
      </c>
      <c r="Q113" t="s">
        <v>21</v>
      </c>
      <c r="R113" t="s">
        <v>22</v>
      </c>
      <c r="S113" t="s">
        <v>23</v>
      </c>
      <c r="T113" t="s">
        <v>29</v>
      </c>
      <c r="U113" s="1">
        <v>45361.07</v>
      </c>
      <c r="V113" t="s">
        <v>68</v>
      </c>
      <c r="W113" t="s">
        <v>54</v>
      </c>
      <c r="X113" s="2">
        <v>45186</v>
      </c>
      <c r="Y113" s="2">
        <v>45186</v>
      </c>
      <c r="Z113" t="s">
        <v>54</v>
      </c>
      <c r="AA113">
        <v>830</v>
      </c>
      <c r="AB113" t="s">
        <v>28</v>
      </c>
      <c r="AC113">
        <v>1</v>
      </c>
    </row>
    <row r="114" spans="1:29" x14ac:dyDescent="0.25">
      <c r="A114">
        <f t="shared" si="4"/>
        <v>0</v>
      </c>
      <c r="B114">
        <f t="shared" si="5"/>
        <v>3</v>
      </c>
      <c r="C114" t="str">
        <f t="shared" si="6"/>
        <v>NA</v>
      </c>
      <c r="D114">
        <f t="shared" si="7"/>
        <v>0</v>
      </c>
      <c r="E114" t="str">
        <f>VLOOKUP(L114,Hydro[],2,FALSE)</f>
        <v>GRA - Lower Granite Dam Adult</v>
      </c>
      <c r="F114">
        <f>MATCH(L114,'VLOOKUP Function'!A:A,0)</f>
        <v>56</v>
      </c>
      <c r="G114" t="str" cm="1">
        <f t="array" ref="G114">INDEX('VLOOKUP Function'!B:B,F114)</f>
        <v>GRA - Lower Granite Dam Adult</v>
      </c>
      <c r="H114" t="str">
        <f>INDEX('VLOOKUP Function'!B:B, MATCH('Interrogation Detail Lochsa'!L114,'VLOOKUP Function'!A:A,0))</f>
        <v>GRA - Lower Granite Dam Adult</v>
      </c>
      <c r="I114" t="str">
        <f>_xlfn.XLOOKUP(L114,'Interrogation Summary Hydro'!A:A,'Interrogation Summary Hydro'!D:D,"No hydrosystem detection")</f>
        <v>GRA - Lower Granite Dam Adult</v>
      </c>
      <c r="J114" s="2">
        <f>_xlfn.XLOOKUP(L114,'Interrogation Summary Hydro'!A:A,'Interrogation Summary Hydro'!E:E,"#NA")</f>
        <v>45186.380173611113</v>
      </c>
      <c r="K114" s="2" t="str" cm="1">
        <f t="array" ref="K114">VLOOKUP($L114&amp;U114,CHOOSE({1,2},MULTILOOKUP!$A$2:$A$436&amp;MULTILOOKUP!$B$2:$B$436,MULTILOOKUP!$C$2:$C$436),2,FALSE)</f>
        <v>A7</v>
      </c>
      <c r="L114" t="s">
        <v>158</v>
      </c>
      <c r="M114" t="s">
        <v>157</v>
      </c>
      <c r="N114">
        <v>3</v>
      </c>
      <c r="O114" t="s">
        <v>20</v>
      </c>
      <c r="P114">
        <v>2</v>
      </c>
      <c r="Q114" t="s">
        <v>21</v>
      </c>
      <c r="R114" t="s">
        <v>22</v>
      </c>
      <c r="S114" t="s">
        <v>23</v>
      </c>
      <c r="T114" t="s">
        <v>29</v>
      </c>
      <c r="U114" s="1">
        <v>45361.07068287037</v>
      </c>
      <c r="V114" t="s">
        <v>64</v>
      </c>
      <c r="W114" t="s">
        <v>54</v>
      </c>
      <c r="X114" s="2">
        <v>45186</v>
      </c>
      <c r="Y114" s="2">
        <v>45186</v>
      </c>
      <c r="Z114" t="s">
        <v>54</v>
      </c>
      <c r="AA114">
        <v>830</v>
      </c>
      <c r="AB114" t="s">
        <v>28</v>
      </c>
      <c r="AC114">
        <v>1</v>
      </c>
    </row>
    <row r="115" spans="1:29" x14ac:dyDescent="0.25">
      <c r="A115">
        <f t="shared" si="4"/>
        <v>1</v>
      </c>
      <c r="B115">
        <f t="shared" si="5"/>
        <v>1</v>
      </c>
      <c r="C115" t="str">
        <f t="shared" si="6"/>
        <v>NA</v>
      </c>
      <c r="D115">
        <f t="shared" si="7"/>
        <v>0</v>
      </c>
      <c r="E115" t="str">
        <f>VLOOKUP(L115,Hydro[],2,FALSE)</f>
        <v>GRA - Lower Granite Dam Adult</v>
      </c>
      <c r="F115">
        <f>MATCH(L115,'VLOOKUP Function'!A:A,0)</f>
        <v>57</v>
      </c>
      <c r="G115" t="str" cm="1">
        <f t="array" ref="G115">INDEX('VLOOKUP Function'!B:B,F115)</f>
        <v>GRA - Lower Granite Dam Adult</v>
      </c>
      <c r="H115" t="str">
        <f>INDEX('VLOOKUP Function'!B:B, MATCH('Interrogation Detail Lochsa'!L115,'VLOOKUP Function'!A:A,0))</f>
        <v>GRA - Lower Granite Dam Adult</v>
      </c>
      <c r="I115" t="str">
        <f>_xlfn.XLOOKUP(L115,'Interrogation Summary Hydro'!A:A,'Interrogation Summary Hydro'!D:D,"No hydrosystem detection")</f>
        <v>GRA - Lower Granite Dam Adult</v>
      </c>
      <c r="J115" s="2">
        <f>_xlfn.XLOOKUP(L115,'Interrogation Summary Hydro'!A:A,'Interrogation Summary Hydro'!E:E,"#NA")</f>
        <v>45225.490312499998</v>
      </c>
      <c r="K115" s="2" t="str" cm="1">
        <f t="array" ref="K115">VLOOKUP($L115&amp;U115,CHOOSE({1,2},MULTILOOKUP!$A$2:$A$436&amp;MULTILOOKUP!$B$2:$B$436,MULTILOOKUP!$C$2:$C$436),2,FALSE)</f>
        <v>B3</v>
      </c>
      <c r="L115" t="s">
        <v>159</v>
      </c>
      <c r="M115" t="s">
        <v>160</v>
      </c>
      <c r="N115">
        <v>3</v>
      </c>
      <c r="O115" t="s">
        <v>20</v>
      </c>
      <c r="P115">
        <v>2</v>
      </c>
      <c r="Q115" t="s">
        <v>21</v>
      </c>
      <c r="R115" t="s">
        <v>22</v>
      </c>
      <c r="S115" t="s">
        <v>23</v>
      </c>
      <c r="T115" t="s">
        <v>24</v>
      </c>
      <c r="U115" s="1">
        <v>45371.268368055556</v>
      </c>
      <c r="V115" t="s">
        <v>78</v>
      </c>
      <c r="W115" t="s">
        <v>54</v>
      </c>
      <c r="X115" s="2">
        <v>45225</v>
      </c>
      <c r="Y115" s="2">
        <v>45225</v>
      </c>
      <c r="Z115" t="s">
        <v>54</v>
      </c>
      <c r="AA115">
        <v>800</v>
      </c>
      <c r="AB115" t="s">
        <v>28</v>
      </c>
      <c r="AC115">
        <v>1</v>
      </c>
    </row>
    <row r="116" spans="1:29" x14ac:dyDescent="0.25">
      <c r="A116">
        <f t="shared" si="4"/>
        <v>0</v>
      </c>
      <c r="B116">
        <f t="shared" si="5"/>
        <v>2</v>
      </c>
      <c r="C116" t="str">
        <f t="shared" si="6"/>
        <v>NA</v>
      </c>
      <c r="D116">
        <f t="shared" si="7"/>
        <v>0</v>
      </c>
      <c r="E116" t="str">
        <f>VLOOKUP(L116,Hydro[],2,FALSE)</f>
        <v>GRA - Lower Granite Dam Adult</v>
      </c>
      <c r="F116">
        <f>MATCH(L116,'VLOOKUP Function'!A:A,0)</f>
        <v>57</v>
      </c>
      <c r="G116" t="str" cm="1">
        <f t="array" ref="G116">INDEX('VLOOKUP Function'!B:B,F116)</f>
        <v>GRA - Lower Granite Dam Adult</v>
      </c>
      <c r="H116" t="str">
        <f>INDEX('VLOOKUP Function'!B:B, MATCH('Interrogation Detail Lochsa'!L116,'VLOOKUP Function'!A:A,0))</f>
        <v>GRA - Lower Granite Dam Adult</v>
      </c>
      <c r="I116" t="str">
        <f>_xlfn.XLOOKUP(L116,'Interrogation Summary Hydro'!A:A,'Interrogation Summary Hydro'!D:D,"No hydrosystem detection")</f>
        <v>GRA - Lower Granite Dam Adult</v>
      </c>
      <c r="J116" s="2">
        <f>_xlfn.XLOOKUP(L116,'Interrogation Summary Hydro'!A:A,'Interrogation Summary Hydro'!E:E,"#NA")</f>
        <v>45225.490312499998</v>
      </c>
      <c r="K116" s="2" t="str" cm="1">
        <f t="array" ref="K116">VLOOKUP($L116&amp;U116,CHOOSE({1,2},MULTILOOKUP!$A$2:$A$436&amp;MULTILOOKUP!$B$2:$B$436,MULTILOOKUP!$C$2:$C$436),2,FALSE)</f>
        <v>A4</v>
      </c>
      <c r="L116" t="s">
        <v>159</v>
      </c>
      <c r="M116" t="s">
        <v>160</v>
      </c>
      <c r="N116">
        <v>3</v>
      </c>
      <c r="O116" t="s">
        <v>20</v>
      </c>
      <c r="P116">
        <v>2</v>
      </c>
      <c r="Q116" t="s">
        <v>21</v>
      </c>
      <c r="R116" t="s">
        <v>22</v>
      </c>
      <c r="S116" t="s">
        <v>23</v>
      </c>
      <c r="T116" t="s">
        <v>29</v>
      </c>
      <c r="U116" s="1">
        <v>45371.665231481478</v>
      </c>
      <c r="V116" t="s">
        <v>56</v>
      </c>
      <c r="W116" t="s">
        <v>54</v>
      </c>
      <c r="X116" s="2">
        <v>45225</v>
      </c>
      <c r="Y116" s="2">
        <v>45225</v>
      </c>
      <c r="Z116" t="s">
        <v>54</v>
      </c>
      <c r="AA116">
        <v>800</v>
      </c>
      <c r="AB116" t="s">
        <v>28</v>
      </c>
      <c r="AC116">
        <v>1</v>
      </c>
    </row>
    <row r="117" spans="1:29" x14ac:dyDescent="0.25">
      <c r="A117">
        <f t="shared" si="4"/>
        <v>1</v>
      </c>
      <c r="B117">
        <f t="shared" si="5"/>
        <v>1</v>
      </c>
      <c r="C117" t="str">
        <f t="shared" si="6"/>
        <v>NA</v>
      </c>
      <c r="D117">
        <f t="shared" si="7"/>
        <v>0</v>
      </c>
      <c r="E117" t="str">
        <f>VLOOKUP(L117,Hydro[],2,FALSE)</f>
        <v>GRA - Lower Granite Dam Adult</v>
      </c>
      <c r="F117">
        <f>MATCH(L117,'VLOOKUP Function'!A:A,0)</f>
        <v>58</v>
      </c>
      <c r="G117" t="str" cm="1">
        <f t="array" ref="G117">INDEX('VLOOKUP Function'!B:B,F117)</f>
        <v>GRA - Lower Granite Dam Adult</v>
      </c>
      <c r="H117" t="str">
        <f>INDEX('VLOOKUP Function'!B:B, MATCH('Interrogation Detail Lochsa'!L117,'VLOOKUP Function'!A:A,0))</f>
        <v>GRA - Lower Granite Dam Adult</v>
      </c>
      <c r="I117" t="str">
        <f>_xlfn.XLOOKUP(L117,'Interrogation Summary Hydro'!A:A,'Interrogation Summary Hydro'!D:D,"No hydrosystem detection")</f>
        <v>GRA - Lower Granite Dam Adult</v>
      </c>
      <c r="J117" s="2">
        <f>_xlfn.XLOOKUP(L117,'Interrogation Summary Hydro'!A:A,'Interrogation Summary Hydro'!E:E,"#NA")</f>
        <v>45223.67391203704</v>
      </c>
      <c r="K117" s="2" t="str" cm="1">
        <f t="array" ref="K117">VLOOKUP($L117&amp;U117,CHOOSE({1,2},MULTILOOKUP!$A$2:$A$436&amp;MULTILOOKUP!$B$2:$B$436,MULTILOOKUP!$C$2:$C$436),2,FALSE)</f>
        <v>A2</v>
      </c>
      <c r="L117" t="s">
        <v>161</v>
      </c>
      <c r="M117" t="s">
        <v>162</v>
      </c>
      <c r="N117">
        <v>3</v>
      </c>
      <c r="O117" t="s">
        <v>20</v>
      </c>
      <c r="P117">
        <v>2</v>
      </c>
      <c r="Q117" t="s">
        <v>21</v>
      </c>
      <c r="R117" t="s">
        <v>22</v>
      </c>
      <c r="S117" t="s">
        <v>23</v>
      </c>
      <c r="T117" t="s">
        <v>29</v>
      </c>
      <c r="U117" s="1">
        <v>45371.781851851854</v>
      </c>
      <c r="V117" t="s">
        <v>36</v>
      </c>
      <c r="W117" t="s">
        <v>54</v>
      </c>
      <c r="X117" s="2">
        <v>45223</v>
      </c>
      <c r="Y117" s="2">
        <v>45223</v>
      </c>
      <c r="Z117" t="s">
        <v>54</v>
      </c>
      <c r="AA117">
        <v>830</v>
      </c>
      <c r="AB117" t="s">
        <v>28</v>
      </c>
      <c r="AC117">
        <v>1</v>
      </c>
    </row>
    <row r="118" spans="1:29" x14ac:dyDescent="0.25">
      <c r="A118">
        <f t="shared" si="4"/>
        <v>1</v>
      </c>
      <c r="B118">
        <f t="shared" si="5"/>
        <v>1</v>
      </c>
      <c r="C118" t="str">
        <f t="shared" si="6"/>
        <v>NA</v>
      </c>
      <c r="D118">
        <f t="shared" si="7"/>
        <v>0</v>
      </c>
      <c r="E118" t="str">
        <f>VLOOKUP(L118,Hydro[],2,FALSE)</f>
        <v>GRA - Lower Granite Dam Adult</v>
      </c>
      <c r="F118">
        <f>MATCH(L118,'VLOOKUP Function'!A:A,0)</f>
        <v>59</v>
      </c>
      <c r="G118" t="str" cm="1">
        <f t="array" ref="G118">INDEX('VLOOKUP Function'!B:B,F118)</f>
        <v>GRA - Lower Granite Dam Adult</v>
      </c>
      <c r="H118" t="str">
        <f>INDEX('VLOOKUP Function'!B:B, MATCH('Interrogation Detail Lochsa'!L118,'VLOOKUP Function'!A:A,0))</f>
        <v>GRA - Lower Granite Dam Adult</v>
      </c>
      <c r="I118" t="str">
        <f>_xlfn.XLOOKUP(L118,'Interrogation Summary Hydro'!A:A,'Interrogation Summary Hydro'!D:D,"No hydrosystem detection")</f>
        <v>GRA - Lower Granite Dam Adult</v>
      </c>
      <c r="J118" s="2">
        <f>_xlfn.XLOOKUP(L118,'Interrogation Summary Hydro'!A:A,'Interrogation Summary Hydro'!E:E,"#NA")</f>
        <v>45222.504131944443</v>
      </c>
      <c r="K118" s="2" t="str" cm="1">
        <f t="array" ref="K118">VLOOKUP($L118&amp;U118,CHOOSE({1,2},MULTILOOKUP!$A$2:$A$436&amp;MULTILOOKUP!$B$2:$B$436,MULTILOOKUP!$C$2:$C$436),2,FALSE)</f>
        <v>A1</v>
      </c>
      <c r="L118" t="s">
        <v>163</v>
      </c>
      <c r="M118" t="s">
        <v>164</v>
      </c>
      <c r="N118">
        <v>3</v>
      </c>
      <c r="O118" t="s">
        <v>20</v>
      </c>
      <c r="P118">
        <v>2</v>
      </c>
      <c r="Q118" t="s">
        <v>21</v>
      </c>
      <c r="R118" t="s">
        <v>22</v>
      </c>
      <c r="S118" t="s">
        <v>23</v>
      </c>
      <c r="T118" t="s">
        <v>29</v>
      </c>
      <c r="U118" s="1">
        <v>45407.094386574077</v>
      </c>
      <c r="V118" t="s">
        <v>33</v>
      </c>
      <c r="W118" t="s">
        <v>54</v>
      </c>
      <c r="X118" s="2">
        <v>45222</v>
      </c>
      <c r="Y118" s="2">
        <v>45222</v>
      </c>
      <c r="Z118" t="s">
        <v>54</v>
      </c>
      <c r="AA118">
        <v>600</v>
      </c>
      <c r="AB118" t="s">
        <v>28</v>
      </c>
      <c r="AC118">
        <v>1</v>
      </c>
    </row>
    <row r="119" spans="1:29" x14ac:dyDescent="0.25">
      <c r="A119">
        <f t="shared" si="4"/>
        <v>1</v>
      </c>
      <c r="B119">
        <f t="shared" si="5"/>
        <v>1</v>
      </c>
      <c r="C119" t="str">
        <f t="shared" si="6"/>
        <v>NA</v>
      </c>
      <c r="D119">
        <f t="shared" si="7"/>
        <v>0</v>
      </c>
      <c r="E119" t="str">
        <f>VLOOKUP(L119,Hydro[],2,FALSE)</f>
        <v>GRA - Lower Granite Dam Adult</v>
      </c>
      <c r="F119">
        <f>MATCH(L119,'VLOOKUP Function'!A:A,0)</f>
        <v>60</v>
      </c>
      <c r="G119" t="str" cm="1">
        <f t="array" ref="G119">INDEX('VLOOKUP Function'!B:B,F119)</f>
        <v>GRA - Lower Granite Dam Adult</v>
      </c>
      <c r="H119" t="str">
        <f>INDEX('VLOOKUP Function'!B:B, MATCH('Interrogation Detail Lochsa'!L119,'VLOOKUP Function'!A:A,0))</f>
        <v>GRA - Lower Granite Dam Adult</v>
      </c>
      <c r="I119" t="str">
        <f>_xlfn.XLOOKUP(L119,'Interrogation Summary Hydro'!A:A,'Interrogation Summary Hydro'!D:D,"No hydrosystem detection")</f>
        <v>GRA - Lower Granite Dam Adult</v>
      </c>
      <c r="J119" s="2">
        <f>_xlfn.XLOOKUP(L119,'Interrogation Summary Hydro'!A:A,'Interrogation Summary Hydro'!E:E,"#NA")</f>
        <v>45194.413032407407</v>
      </c>
      <c r="K119" s="2" t="str" cm="1">
        <f t="array" ref="K119">VLOOKUP($L119&amp;U119,CHOOSE({1,2},MULTILOOKUP!$A$2:$A$436&amp;MULTILOOKUP!$B$2:$B$436,MULTILOOKUP!$C$2:$C$436),2,FALSE)</f>
        <v>BA</v>
      </c>
      <c r="L119" t="s">
        <v>165</v>
      </c>
      <c r="M119" t="s">
        <v>166</v>
      </c>
      <c r="N119">
        <v>3</v>
      </c>
      <c r="O119" t="s">
        <v>20</v>
      </c>
      <c r="P119">
        <v>2</v>
      </c>
      <c r="Q119" t="s">
        <v>21</v>
      </c>
      <c r="R119" t="s">
        <v>22</v>
      </c>
      <c r="S119" t="s">
        <v>23</v>
      </c>
      <c r="T119" t="s">
        <v>24</v>
      </c>
      <c r="U119" s="1">
        <v>45348.90115740741</v>
      </c>
      <c r="V119" t="s">
        <v>39</v>
      </c>
      <c r="W119" t="s">
        <v>54</v>
      </c>
      <c r="X119" s="2">
        <v>45194</v>
      </c>
      <c r="Y119" s="2">
        <v>45194</v>
      </c>
      <c r="Z119" t="s">
        <v>54</v>
      </c>
      <c r="AA119">
        <v>670</v>
      </c>
      <c r="AB119" t="s">
        <v>28</v>
      </c>
      <c r="AC119">
        <v>1</v>
      </c>
    </row>
    <row r="120" spans="1:29" x14ac:dyDescent="0.25">
      <c r="A120">
        <f t="shared" si="4"/>
        <v>0</v>
      </c>
      <c r="B120">
        <f t="shared" si="5"/>
        <v>2</v>
      </c>
      <c r="C120" t="str">
        <f t="shared" si="6"/>
        <v>NA</v>
      </c>
      <c r="D120">
        <f t="shared" si="7"/>
        <v>0</v>
      </c>
      <c r="E120" t="str">
        <f>VLOOKUP(L120,Hydro[],2,FALSE)</f>
        <v>GRA - Lower Granite Dam Adult</v>
      </c>
      <c r="F120">
        <f>MATCH(L120,'VLOOKUP Function'!A:A,0)</f>
        <v>60</v>
      </c>
      <c r="G120" t="str" cm="1">
        <f t="array" ref="G120">INDEX('VLOOKUP Function'!B:B,F120)</f>
        <v>GRA - Lower Granite Dam Adult</v>
      </c>
      <c r="H120" t="str">
        <f>INDEX('VLOOKUP Function'!B:B, MATCH('Interrogation Detail Lochsa'!L120,'VLOOKUP Function'!A:A,0))</f>
        <v>GRA - Lower Granite Dam Adult</v>
      </c>
      <c r="I120" t="str">
        <f>_xlfn.XLOOKUP(L120,'Interrogation Summary Hydro'!A:A,'Interrogation Summary Hydro'!D:D,"No hydrosystem detection")</f>
        <v>GRA - Lower Granite Dam Adult</v>
      </c>
      <c r="J120" s="2">
        <f>_xlfn.XLOOKUP(L120,'Interrogation Summary Hydro'!A:A,'Interrogation Summary Hydro'!E:E,"#NA")</f>
        <v>45194.413032407407</v>
      </c>
      <c r="K120" s="2" t="str" cm="1">
        <f t="array" ref="K120">VLOOKUP($L120&amp;U120,CHOOSE({1,2},MULTILOOKUP!$A$2:$A$436&amp;MULTILOOKUP!$B$2:$B$436,MULTILOOKUP!$C$2:$C$436),2,FALSE)</f>
        <v>A1</v>
      </c>
      <c r="L120" t="s">
        <v>165</v>
      </c>
      <c r="M120" t="s">
        <v>166</v>
      </c>
      <c r="N120">
        <v>3</v>
      </c>
      <c r="O120" t="s">
        <v>20</v>
      </c>
      <c r="P120">
        <v>2</v>
      </c>
      <c r="Q120" t="s">
        <v>21</v>
      </c>
      <c r="R120" t="s">
        <v>22</v>
      </c>
      <c r="S120" t="s">
        <v>23</v>
      </c>
      <c r="T120" t="s">
        <v>29</v>
      </c>
      <c r="U120" s="1">
        <v>45349.058020833334</v>
      </c>
      <c r="V120" t="s">
        <v>33</v>
      </c>
      <c r="W120" t="s">
        <v>54</v>
      </c>
      <c r="X120" s="2">
        <v>45194</v>
      </c>
      <c r="Y120" s="2">
        <v>45194</v>
      </c>
      <c r="Z120" t="s">
        <v>54</v>
      </c>
      <c r="AA120">
        <v>670</v>
      </c>
      <c r="AB120" t="s">
        <v>28</v>
      </c>
      <c r="AC120">
        <v>1</v>
      </c>
    </row>
    <row r="121" spans="1:29" x14ac:dyDescent="0.25">
      <c r="A121">
        <f t="shared" si="4"/>
        <v>1</v>
      </c>
      <c r="B121">
        <f t="shared" si="5"/>
        <v>1</v>
      </c>
      <c r="C121" t="str">
        <f t="shared" si="6"/>
        <v>NA</v>
      </c>
      <c r="D121">
        <f t="shared" si="7"/>
        <v>0</v>
      </c>
      <c r="E121" t="str">
        <f>VLOOKUP(L121,Hydro[],2,FALSE)</f>
        <v>GRA - Lower Granite Dam Adult</v>
      </c>
      <c r="F121">
        <f>MATCH(L121,'VLOOKUP Function'!A:A,0)</f>
        <v>61</v>
      </c>
      <c r="G121" t="str" cm="1">
        <f t="array" ref="G121">INDEX('VLOOKUP Function'!B:B,F121)</f>
        <v>GRA - Lower Granite Dam Adult</v>
      </c>
      <c r="H121" t="str">
        <f>INDEX('VLOOKUP Function'!B:B, MATCH('Interrogation Detail Lochsa'!L121,'VLOOKUP Function'!A:A,0))</f>
        <v>GRA - Lower Granite Dam Adult</v>
      </c>
      <c r="I121" t="str">
        <f>_xlfn.XLOOKUP(L121,'Interrogation Summary Hydro'!A:A,'Interrogation Summary Hydro'!D:D,"No hydrosystem detection")</f>
        <v>GRA - Lower Granite Dam Adult</v>
      </c>
      <c r="J121" s="2">
        <f>_xlfn.XLOOKUP(L121,'Interrogation Summary Hydro'!A:A,'Interrogation Summary Hydro'!E:E,"#NA")</f>
        <v>45193.587337962963</v>
      </c>
      <c r="K121" s="2" t="str" cm="1">
        <f t="array" ref="K121">VLOOKUP($L121&amp;U121,CHOOSE({1,2},MULTILOOKUP!$A$2:$A$436&amp;MULTILOOKUP!$B$2:$B$436,MULTILOOKUP!$C$2:$C$436),2,FALSE)</f>
        <v>B3</v>
      </c>
      <c r="L121" t="s">
        <v>167</v>
      </c>
      <c r="M121" t="s">
        <v>168</v>
      </c>
      <c r="N121">
        <v>3</v>
      </c>
      <c r="O121" t="s">
        <v>20</v>
      </c>
      <c r="P121">
        <v>2</v>
      </c>
      <c r="Q121" t="s">
        <v>21</v>
      </c>
      <c r="R121" t="s">
        <v>22</v>
      </c>
      <c r="S121" t="s">
        <v>23</v>
      </c>
      <c r="T121" t="s">
        <v>24</v>
      </c>
      <c r="U121" s="1">
        <v>45371.37300925926</v>
      </c>
      <c r="V121" t="s">
        <v>78</v>
      </c>
      <c r="W121" t="s">
        <v>54</v>
      </c>
      <c r="X121" s="2">
        <v>45193</v>
      </c>
      <c r="Y121" s="2">
        <v>45193</v>
      </c>
      <c r="Z121" t="s">
        <v>54</v>
      </c>
      <c r="AA121">
        <v>800</v>
      </c>
      <c r="AB121" t="s">
        <v>28</v>
      </c>
      <c r="AC121">
        <v>1</v>
      </c>
    </row>
    <row r="122" spans="1:29" x14ac:dyDescent="0.25">
      <c r="A122">
        <f t="shared" si="4"/>
        <v>0</v>
      </c>
      <c r="B122">
        <f t="shared" si="5"/>
        <v>2</v>
      </c>
      <c r="C122" t="str">
        <f t="shared" si="6"/>
        <v>NA</v>
      </c>
      <c r="D122">
        <f t="shared" si="7"/>
        <v>0</v>
      </c>
      <c r="E122" t="str">
        <f>VLOOKUP(L122,Hydro[],2,FALSE)</f>
        <v>GRA - Lower Granite Dam Adult</v>
      </c>
      <c r="F122">
        <f>MATCH(L122,'VLOOKUP Function'!A:A,0)</f>
        <v>61</v>
      </c>
      <c r="G122" t="str" cm="1">
        <f t="array" ref="G122">INDEX('VLOOKUP Function'!B:B,F122)</f>
        <v>GRA - Lower Granite Dam Adult</v>
      </c>
      <c r="H122" t="str">
        <f>INDEX('VLOOKUP Function'!B:B, MATCH('Interrogation Detail Lochsa'!L122,'VLOOKUP Function'!A:A,0))</f>
        <v>GRA - Lower Granite Dam Adult</v>
      </c>
      <c r="I122" t="str">
        <f>_xlfn.XLOOKUP(L122,'Interrogation Summary Hydro'!A:A,'Interrogation Summary Hydro'!D:D,"No hydrosystem detection")</f>
        <v>GRA - Lower Granite Dam Adult</v>
      </c>
      <c r="J122" s="2">
        <f>_xlfn.XLOOKUP(L122,'Interrogation Summary Hydro'!A:A,'Interrogation Summary Hydro'!E:E,"#NA")</f>
        <v>45193.587337962963</v>
      </c>
      <c r="K122" s="2" t="str" cm="1">
        <f t="array" ref="K122">VLOOKUP($L122&amp;U122,CHOOSE({1,2},MULTILOOKUP!$A$2:$A$436&amp;MULTILOOKUP!$B$2:$B$436,MULTILOOKUP!$C$2:$C$436),2,FALSE)</f>
        <v>A4</v>
      </c>
      <c r="L122" t="s">
        <v>167</v>
      </c>
      <c r="M122" t="s">
        <v>168</v>
      </c>
      <c r="N122">
        <v>3</v>
      </c>
      <c r="O122" t="s">
        <v>20</v>
      </c>
      <c r="P122">
        <v>2</v>
      </c>
      <c r="Q122" t="s">
        <v>21</v>
      </c>
      <c r="R122" t="s">
        <v>22</v>
      </c>
      <c r="S122" t="s">
        <v>23</v>
      </c>
      <c r="T122" t="s">
        <v>29</v>
      </c>
      <c r="U122" s="1">
        <v>45371.585486111115</v>
      </c>
      <c r="V122" t="s">
        <v>56</v>
      </c>
      <c r="W122" t="s">
        <v>54</v>
      </c>
      <c r="X122" s="2">
        <v>45193</v>
      </c>
      <c r="Y122" s="2">
        <v>45193</v>
      </c>
      <c r="Z122" t="s">
        <v>54</v>
      </c>
      <c r="AA122">
        <v>800</v>
      </c>
      <c r="AB122" t="s">
        <v>28</v>
      </c>
      <c r="AC122">
        <v>1</v>
      </c>
    </row>
    <row r="123" spans="1:29" x14ac:dyDescent="0.25">
      <c r="A123">
        <f t="shared" si="4"/>
        <v>1</v>
      </c>
      <c r="B123">
        <f t="shared" si="5"/>
        <v>1</v>
      </c>
      <c r="C123" t="str">
        <f t="shared" si="6"/>
        <v>NA</v>
      </c>
      <c r="D123">
        <f t="shared" si="7"/>
        <v>0</v>
      </c>
      <c r="E123" t="str">
        <f>VLOOKUP(L123,Hydro[],2,FALSE)</f>
        <v>GRA - Lower Granite Dam Adult</v>
      </c>
      <c r="F123">
        <f>MATCH(L123,'VLOOKUP Function'!A:A,0)</f>
        <v>62</v>
      </c>
      <c r="G123" t="str" cm="1">
        <f t="array" ref="G123">INDEX('VLOOKUP Function'!B:B,F123)</f>
        <v>GRA - Lower Granite Dam Adult</v>
      </c>
      <c r="H123" t="str">
        <f>INDEX('VLOOKUP Function'!B:B, MATCH('Interrogation Detail Lochsa'!L123,'VLOOKUP Function'!A:A,0))</f>
        <v>GRA - Lower Granite Dam Adult</v>
      </c>
      <c r="I123" t="str">
        <f>_xlfn.XLOOKUP(L123,'Interrogation Summary Hydro'!A:A,'Interrogation Summary Hydro'!D:D,"No hydrosystem detection")</f>
        <v>GRA - Lower Granite Dam Adult</v>
      </c>
      <c r="J123" s="2">
        <f>_xlfn.XLOOKUP(L123,'Interrogation Summary Hydro'!A:A,'Interrogation Summary Hydro'!E:E,"#NA")</f>
        <v>45215.585810185185</v>
      </c>
      <c r="K123" s="2" t="str" cm="1">
        <f t="array" ref="K123">VLOOKUP($L123&amp;U123,CHOOSE({1,2},MULTILOOKUP!$A$2:$A$436&amp;MULTILOOKUP!$B$2:$B$436,MULTILOOKUP!$C$2:$C$436),2,FALSE)</f>
        <v>B9</v>
      </c>
      <c r="L123" t="s">
        <v>169</v>
      </c>
      <c r="M123" t="s">
        <v>170</v>
      </c>
      <c r="N123">
        <v>3</v>
      </c>
      <c r="O123" t="s">
        <v>20</v>
      </c>
      <c r="P123">
        <v>2</v>
      </c>
      <c r="Q123" t="s">
        <v>21</v>
      </c>
      <c r="R123" t="s">
        <v>22</v>
      </c>
      <c r="S123" t="s">
        <v>23</v>
      </c>
      <c r="T123" t="s">
        <v>24</v>
      </c>
      <c r="U123" s="1">
        <v>45356.790659722225</v>
      </c>
      <c r="V123" t="s">
        <v>25</v>
      </c>
      <c r="W123" t="s">
        <v>54</v>
      </c>
      <c r="X123" s="2">
        <v>45215</v>
      </c>
      <c r="Y123" s="2">
        <v>45215</v>
      </c>
      <c r="Z123" t="s">
        <v>54</v>
      </c>
      <c r="AA123">
        <v>780</v>
      </c>
      <c r="AB123" t="s">
        <v>28</v>
      </c>
      <c r="AC123">
        <v>1</v>
      </c>
    </row>
    <row r="124" spans="1:29" x14ac:dyDescent="0.25">
      <c r="A124">
        <f t="shared" si="4"/>
        <v>0</v>
      </c>
      <c r="B124">
        <f t="shared" si="5"/>
        <v>2</v>
      </c>
      <c r="C124" t="str">
        <f t="shared" si="6"/>
        <v>NA</v>
      </c>
      <c r="D124">
        <f t="shared" si="7"/>
        <v>0</v>
      </c>
      <c r="E124" t="str">
        <f>VLOOKUP(L124,Hydro[],2,FALSE)</f>
        <v>GRA - Lower Granite Dam Adult</v>
      </c>
      <c r="F124">
        <f>MATCH(L124,'VLOOKUP Function'!A:A,0)</f>
        <v>62</v>
      </c>
      <c r="G124" t="str" cm="1">
        <f t="array" ref="G124">INDEX('VLOOKUP Function'!B:B,F124)</f>
        <v>GRA - Lower Granite Dam Adult</v>
      </c>
      <c r="H124" t="str">
        <f>INDEX('VLOOKUP Function'!B:B, MATCH('Interrogation Detail Lochsa'!L124,'VLOOKUP Function'!A:A,0))</f>
        <v>GRA - Lower Granite Dam Adult</v>
      </c>
      <c r="I124" t="str">
        <f>_xlfn.XLOOKUP(L124,'Interrogation Summary Hydro'!A:A,'Interrogation Summary Hydro'!D:D,"No hydrosystem detection")</f>
        <v>GRA - Lower Granite Dam Adult</v>
      </c>
      <c r="J124" s="2">
        <f>_xlfn.XLOOKUP(L124,'Interrogation Summary Hydro'!A:A,'Interrogation Summary Hydro'!E:E,"#NA")</f>
        <v>45215.585810185185</v>
      </c>
      <c r="K124" s="2" t="str" cm="1">
        <f t="array" ref="K124">VLOOKUP($L124&amp;U124,CHOOSE({1,2},MULTILOOKUP!$A$2:$A$436&amp;MULTILOOKUP!$B$2:$B$436,MULTILOOKUP!$C$2:$C$436),2,FALSE)</f>
        <v>A4</v>
      </c>
      <c r="L124" t="s">
        <v>169</v>
      </c>
      <c r="M124" t="s">
        <v>170</v>
      </c>
      <c r="N124">
        <v>3</v>
      </c>
      <c r="O124" t="s">
        <v>20</v>
      </c>
      <c r="P124">
        <v>2</v>
      </c>
      <c r="Q124" t="s">
        <v>21</v>
      </c>
      <c r="R124" t="s">
        <v>22</v>
      </c>
      <c r="S124" t="s">
        <v>23</v>
      </c>
      <c r="T124" t="s">
        <v>29</v>
      </c>
      <c r="U124" s="1">
        <v>45358.665520833332</v>
      </c>
      <c r="V124" t="s">
        <v>56</v>
      </c>
      <c r="W124" t="s">
        <v>54</v>
      </c>
      <c r="X124" s="2">
        <v>45215</v>
      </c>
      <c r="Y124" s="2">
        <v>45215</v>
      </c>
      <c r="Z124" t="s">
        <v>54</v>
      </c>
      <c r="AA124">
        <v>780</v>
      </c>
      <c r="AB124" t="s">
        <v>28</v>
      </c>
      <c r="AC124">
        <v>1</v>
      </c>
    </row>
    <row r="125" spans="1:29" x14ac:dyDescent="0.25">
      <c r="A125">
        <f t="shared" si="4"/>
        <v>1</v>
      </c>
      <c r="B125">
        <f t="shared" si="5"/>
        <v>1</v>
      </c>
      <c r="C125" t="str">
        <f t="shared" si="6"/>
        <v>NA</v>
      </c>
      <c r="D125">
        <f t="shared" si="7"/>
        <v>0</v>
      </c>
      <c r="E125" t="str">
        <f>VLOOKUP(L125,Hydro[],2,FALSE)</f>
        <v>GRA - Lower Granite Dam Adult</v>
      </c>
      <c r="F125">
        <f>MATCH(L125,'VLOOKUP Function'!A:A,0)</f>
        <v>63</v>
      </c>
      <c r="G125" t="str" cm="1">
        <f t="array" ref="G125">INDEX('VLOOKUP Function'!B:B,F125)</f>
        <v>GRA - Lower Granite Dam Adult</v>
      </c>
      <c r="H125" t="str">
        <f>INDEX('VLOOKUP Function'!B:B, MATCH('Interrogation Detail Lochsa'!L125,'VLOOKUP Function'!A:A,0))</f>
        <v>GRA - Lower Granite Dam Adult</v>
      </c>
      <c r="I125" t="str">
        <f>_xlfn.XLOOKUP(L125,'Interrogation Summary Hydro'!A:A,'Interrogation Summary Hydro'!D:D,"No hydrosystem detection")</f>
        <v>GRA - Lower Granite Dam Adult</v>
      </c>
      <c r="J125" s="2">
        <f>_xlfn.XLOOKUP(L125,'Interrogation Summary Hydro'!A:A,'Interrogation Summary Hydro'!E:E,"#NA")</f>
        <v>45215.428831018522</v>
      </c>
      <c r="K125" s="2" t="str" cm="1">
        <f t="array" ref="K125">VLOOKUP($L125&amp;U125,CHOOSE({1,2},MULTILOOKUP!$A$2:$A$436&amp;MULTILOOKUP!$B$2:$B$436,MULTILOOKUP!$C$2:$C$436),2,FALSE)</f>
        <v>A3</v>
      </c>
      <c r="L125" t="s">
        <v>171</v>
      </c>
      <c r="M125" t="s">
        <v>170</v>
      </c>
      <c r="N125">
        <v>3</v>
      </c>
      <c r="O125" t="s">
        <v>20</v>
      </c>
      <c r="P125">
        <v>2</v>
      </c>
      <c r="Q125" t="s">
        <v>21</v>
      </c>
      <c r="R125" t="s">
        <v>22</v>
      </c>
      <c r="S125" t="s">
        <v>23</v>
      </c>
      <c r="T125" t="s">
        <v>29</v>
      </c>
      <c r="U125" s="1">
        <v>45373.731087962966</v>
      </c>
      <c r="V125" t="s">
        <v>30</v>
      </c>
      <c r="W125" t="s">
        <v>54</v>
      </c>
      <c r="X125" s="2">
        <v>45215</v>
      </c>
      <c r="Y125" s="2">
        <v>45215</v>
      </c>
      <c r="Z125" t="s">
        <v>54</v>
      </c>
      <c r="AA125">
        <v>590</v>
      </c>
      <c r="AB125" t="s">
        <v>28</v>
      </c>
      <c r="AC125">
        <v>1</v>
      </c>
    </row>
    <row r="126" spans="1:29" x14ac:dyDescent="0.25">
      <c r="A126">
        <f t="shared" si="4"/>
        <v>1</v>
      </c>
      <c r="B126">
        <f t="shared" si="5"/>
        <v>1</v>
      </c>
      <c r="C126" t="str">
        <f t="shared" si="6"/>
        <v>NA</v>
      </c>
      <c r="D126">
        <f t="shared" si="7"/>
        <v>0</v>
      </c>
      <c r="E126" t="str">
        <f>VLOOKUP(L126,Hydro[],2,FALSE)</f>
        <v>GRA - Lower Granite Dam Adult</v>
      </c>
      <c r="F126">
        <f>MATCH(L126,'VLOOKUP Function'!A:A,0)</f>
        <v>64</v>
      </c>
      <c r="G126" t="str" cm="1">
        <f t="array" ref="G126">INDEX('VLOOKUP Function'!B:B,F126)</f>
        <v>GRA - Lower Granite Dam Adult</v>
      </c>
      <c r="H126" t="str">
        <f>INDEX('VLOOKUP Function'!B:B, MATCH('Interrogation Detail Lochsa'!L126,'VLOOKUP Function'!A:A,0))</f>
        <v>GRA - Lower Granite Dam Adult</v>
      </c>
      <c r="I126" t="str">
        <f>_xlfn.XLOOKUP(L126,'Interrogation Summary Hydro'!A:A,'Interrogation Summary Hydro'!D:D,"No hydrosystem detection")</f>
        <v>GRA - Lower Granite Dam Adult</v>
      </c>
      <c r="J126" s="2">
        <f>_xlfn.XLOOKUP(L126,'Interrogation Summary Hydro'!A:A,'Interrogation Summary Hydro'!E:E,"#NA")</f>
        <v>45214.585069444445</v>
      </c>
      <c r="K126" s="2" t="str" cm="1">
        <f t="array" ref="K126">VLOOKUP($L126&amp;U126,CHOOSE({1,2},MULTILOOKUP!$A$2:$A$436&amp;MULTILOOKUP!$B$2:$B$436,MULTILOOKUP!$C$2:$C$436),2,FALSE)</f>
        <v>A3</v>
      </c>
      <c r="L126" t="s">
        <v>172</v>
      </c>
      <c r="M126" t="s">
        <v>173</v>
      </c>
      <c r="N126">
        <v>3</v>
      </c>
      <c r="O126" t="s">
        <v>20</v>
      </c>
      <c r="P126">
        <v>2</v>
      </c>
      <c r="Q126" t="s">
        <v>21</v>
      </c>
      <c r="R126" t="s">
        <v>22</v>
      </c>
      <c r="S126" t="s">
        <v>23</v>
      </c>
      <c r="T126" t="s">
        <v>29</v>
      </c>
      <c r="U126" s="1">
        <v>45368.92015046296</v>
      </c>
      <c r="V126" t="s">
        <v>30</v>
      </c>
      <c r="W126" t="s">
        <v>54</v>
      </c>
      <c r="X126" s="2">
        <v>45214</v>
      </c>
      <c r="Y126" s="2">
        <v>45214</v>
      </c>
      <c r="Z126" t="s">
        <v>54</v>
      </c>
      <c r="AA126">
        <v>620</v>
      </c>
      <c r="AB126" t="s">
        <v>28</v>
      </c>
      <c r="AC126">
        <v>1</v>
      </c>
    </row>
    <row r="127" spans="1:29" x14ac:dyDescent="0.25">
      <c r="A127">
        <f t="shared" si="4"/>
        <v>1</v>
      </c>
      <c r="B127">
        <f t="shared" si="5"/>
        <v>1</v>
      </c>
      <c r="C127" t="str">
        <f t="shared" si="6"/>
        <v>NA</v>
      </c>
      <c r="D127">
        <f t="shared" si="7"/>
        <v>0</v>
      </c>
      <c r="E127" t="str">
        <f>VLOOKUP(L127,Hydro[],2,FALSE)</f>
        <v>GRA - Lower Granite Dam Adult</v>
      </c>
      <c r="F127">
        <f>MATCH(L127,'VLOOKUP Function'!A:A,0)</f>
        <v>65</v>
      </c>
      <c r="G127" t="str" cm="1">
        <f t="array" ref="G127">INDEX('VLOOKUP Function'!B:B,F127)</f>
        <v>GRA - Lower Granite Dam Adult</v>
      </c>
      <c r="H127" t="str">
        <f>INDEX('VLOOKUP Function'!B:B, MATCH('Interrogation Detail Lochsa'!L127,'VLOOKUP Function'!A:A,0))</f>
        <v>GRA - Lower Granite Dam Adult</v>
      </c>
      <c r="I127" t="str">
        <f>_xlfn.XLOOKUP(L127,'Interrogation Summary Hydro'!A:A,'Interrogation Summary Hydro'!D:D,"No hydrosystem detection")</f>
        <v>GRA - Lower Granite Dam Adult</v>
      </c>
      <c r="J127" s="2">
        <f>_xlfn.XLOOKUP(L127,'Interrogation Summary Hydro'!A:A,'Interrogation Summary Hydro'!E:E,"#NA")</f>
        <v>45215.614907407406</v>
      </c>
      <c r="K127" s="2" t="str" cm="1">
        <f t="array" ref="K127">VLOOKUP($L127&amp;U127,CHOOSE({1,2},MULTILOOKUP!$A$2:$A$436&amp;MULTILOOKUP!$B$2:$B$436,MULTILOOKUP!$C$2:$C$436),2,FALSE)</f>
        <v>A4</v>
      </c>
      <c r="L127" t="s">
        <v>174</v>
      </c>
      <c r="M127" t="s">
        <v>170</v>
      </c>
      <c r="N127">
        <v>3</v>
      </c>
      <c r="O127" t="s">
        <v>20</v>
      </c>
      <c r="P127">
        <v>2</v>
      </c>
      <c r="Q127" t="s">
        <v>21</v>
      </c>
      <c r="R127" t="s">
        <v>22</v>
      </c>
      <c r="S127" t="s">
        <v>23</v>
      </c>
      <c r="T127" t="s">
        <v>29</v>
      </c>
      <c r="U127" s="1">
        <v>45385.430196759262</v>
      </c>
      <c r="V127" t="s">
        <v>56</v>
      </c>
      <c r="W127" t="s">
        <v>54</v>
      </c>
      <c r="X127" s="2">
        <v>45215</v>
      </c>
      <c r="Y127" s="2">
        <v>45215</v>
      </c>
      <c r="Z127" t="s">
        <v>54</v>
      </c>
      <c r="AA127">
        <v>660</v>
      </c>
      <c r="AB127" t="s">
        <v>28</v>
      </c>
      <c r="AC127">
        <v>1</v>
      </c>
    </row>
    <row r="128" spans="1:29" x14ac:dyDescent="0.25">
      <c r="A128">
        <f t="shared" si="4"/>
        <v>0</v>
      </c>
      <c r="B128">
        <f t="shared" si="5"/>
        <v>2</v>
      </c>
      <c r="C128" t="str">
        <f t="shared" si="6"/>
        <v>NA</v>
      </c>
      <c r="D128">
        <f t="shared" si="7"/>
        <v>0</v>
      </c>
      <c r="E128" t="str">
        <f>VLOOKUP(L128,Hydro[],2,FALSE)</f>
        <v>GRA - Lower Granite Dam Adult</v>
      </c>
      <c r="F128">
        <f>MATCH(L128,'VLOOKUP Function'!A:A,0)</f>
        <v>65</v>
      </c>
      <c r="G128" t="str" cm="1">
        <f t="array" ref="G128">INDEX('VLOOKUP Function'!B:B,F128)</f>
        <v>GRA - Lower Granite Dam Adult</v>
      </c>
      <c r="H128" t="str">
        <f>INDEX('VLOOKUP Function'!B:B, MATCH('Interrogation Detail Lochsa'!L128,'VLOOKUP Function'!A:A,0))</f>
        <v>GRA - Lower Granite Dam Adult</v>
      </c>
      <c r="I128" t="str">
        <f>_xlfn.XLOOKUP(L128,'Interrogation Summary Hydro'!A:A,'Interrogation Summary Hydro'!D:D,"No hydrosystem detection")</f>
        <v>GRA - Lower Granite Dam Adult</v>
      </c>
      <c r="J128" s="2">
        <f>_xlfn.XLOOKUP(L128,'Interrogation Summary Hydro'!A:A,'Interrogation Summary Hydro'!E:E,"#NA")</f>
        <v>45215.614907407406</v>
      </c>
      <c r="K128" s="2" t="str" cm="1">
        <f t="array" ref="K128">VLOOKUP($L128&amp;U128,CHOOSE({1,2},MULTILOOKUP!$A$2:$A$436&amp;MULTILOOKUP!$B$2:$B$436,MULTILOOKUP!$C$2:$C$436),2,FALSE)</f>
        <v>A5</v>
      </c>
      <c r="L128" t="s">
        <v>174</v>
      </c>
      <c r="M128" t="s">
        <v>170</v>
      </c>
      <c r="N128">
        <v>3</v>
      </c>
      <c r="O128" t="s">
        <v>20</v>
      </c>
      <c r="P128">
        <v>2</v>
      </c>
      <c r="Q128" t="s">
        <v>21</v>
      </c>
      <c r="R128" t="s">
        <v>22</v>
      </c>
      <c r="S128" t="s">
        <v>23</v>
      </c>
      <c r="T128" t="s">
        <v>29</v>
      </c>
      <c r="U128" s="1">
        <v>45385.430219907408</v>
      </c>
      <c r="V128" t="s">
        <v>45</v>
      </c>
      <c r="W128" t="s">
        <v>54</v>
      </c>
      <c r="X128" s="2">
        <v>45215</v>
      </c>
      <c r="Y128" s="2">
        <v>45215</v>
      </c>
      <c r="Z128" t="s">
        <v>54</v>
      </c>
      <c r="AA128">
        <v>660</v>
      </c>
      <c r="AB128" t="s">
        <v>28</v>
      </c>
      <c r="AC128">
        <v>1</v>
      </c>
    </row>
    <row r="129" spans="1:29" x14ac:dyDescent="0.25">
      <c r="A129">
        <f t="shared" si="4"/>
        <v>1</v>
      </c>
      <c r="B129">
        <f t="shared" si="5"/>
        <v>1</v>
      </c>
      <c r="C129" t="str">
        <f t="shared" si="6"/>
        <v>NA</v>
      </c>
      <c r="D129">
        <f t="shared" si="7"/>
        <v>0</v>
      </c>
      <c r="E129" t="str">
        <f>VLOOKUP(L129,Hydro[],2,FALSE)</f>
        <v>GRA - Lower Granite Dam Adult</v>
      </c>
      <c r="F129">
        <f>MATCH(L129,'VLOOKUP Function'!A:A,0)</f>
        <v>66</v>
      </c>
      <c r="G129" t="str" cm="1">
        <f t="array" ref="G129">INDEX('VLOOKUP Function'!B:B,F129)</f>
        <v>GRA - Lower Granite Dam Adult</v>
      </c>
      <c r="H129" t="str">
        <f>INDEX('VLOOKUP Function'!B:B, MATCH('Interrogation Detail Lochsa'!L129,'VLOOKUP Function'!A:A,0))</f>
        <v>GRA - Lower Granite Dam Adult</v>
      </c>
      <c r="I129" t="str">
        <f>_xlfn.XLOOKUP(L129,'Interrogation Summary Hydro'!A:A,'Interrogation Summary Hydro'!D:D,"No hydrosystem detection")</f>
        <v>GRA - Lower Granite Dam Adult</v>
      </c>
      <c r="J129" s="2">
        <f>_xlfn.XLOOKUP(L129,'Interrogation Summary Hydro'!A:A,'Interrogation Summary Hydro'!E:E,"#NA")</f>
        <v>45196.405277777776</v>
      </c>
      <c r="K129" s="2" t="str" cm="1">
        <f t="array" ref="K129">VLOOKUP($L129&amp;U129,CHOOSE({1,2},MULTILOOKUP!$A$2:$A$436&amp;MULTILOOKUP!$B$2:$B$436,MULTILOOKUP!$C$2:$C$436),2,FALSE)</f>
        <v>B9</v>
      </c>
      <c r="L129" t="s">
        <v>175</v>
      </c>
      <c r="M129" t="s">
        <v>176</v>
      </c>
      <c r="N129">
        <v>3</v>
      </c>
      <c r="O129" t="s">
        <v>20</v>
      </c>
      <c r="P129">
        <v>2</v>
      </c>
      <c r="Q129" t="s">
        <v>21</v>
      </c>
      <c r="R129" t="s">
        <v>22</v>
      </c>
      <c r="S129" t="s">
        <v>23</v>
      </c>
      <c r="T129" t="s">
        <v>24</v>
      </c>
      <c r="U129" s="1">
        <v>45392.88957175926</v>
      </c>
      <c r="V129" t="s">
        <v>25</v>
      </c>
      <c r="W129" t="s">
        <v>54</v>
      </c>
      <c r="X129" s="2">
        <v>45196</v>
      </c>
      <c r="Y129" s="2">
        <v>45196</v>
      </c>
      <c r="Z129" t="s">
        <v>54</v>
      </c>
      <c r="AA129">
        <v>830</v>
      </c>
      <c r="AB129" t="s">
        <v>28</v>
      </c>
      <c r="AC129">
        <v>1</v>
      </c>
    </row>
    <row r="130" spans="1:29" x14ac:dyDescent="0.25">
      <c r="A130">
        <f t="shared" si="4"/>
        <v>0</v>
      </c>
      <c r="B130">
        <f t="shared" si="5"/>
        <v>2</v>
      </c>
      <c r="C130" t="str">
        <f t="shared" si="6"/>
        <v>NA</v>
      </c>
      <c r="D130">
        <f t="shared" si="7"/>
        <v>0</v>
      </c>
      <c r="E130" t="str">
        <f>VLOOKUP(L130,Hydro[],2,FALSE)</f>
        <v>GRA - Lower Granite Dam Adult</v>
      </c>
      <c r="F130">
        <f>MATCH(L130,'VLOOKUP Function'!A:A,0)</f>
        <v>66</v>
      </c>
      <c r="G130" t="str" cm="1">
        <f t="array" ref="G130">INDEX('VLOOKUP Function'!B:B,F130)</f>
        <v>GRA - Lower Granite Dam Adult</v>
      </c>
      <c r="H130" t="str">
        <f>INDEX('VLOOKUP Function'!B:B, MATCH('Interrogation Detail Lochsa'!L130,'VLOOKUP Function'!A:A,0))</f>
        <v>GRA - Lower Granite Dam Adult</v>
      </c>
      <c r="I130" t="str">
        <f>_xlfn.XLOOKUP(L130,'Interrogation Summary Hydro'!A:A,'Interrogation Summary Hydro'!D:D,"No hydrosystem detection")</f>
        <v>GRA - Lower Granite Dam Adult</v>
      </c>
      <c r="J130" s="2">
        <f>_xlfn.XLOOKUP(L130,'Interrogation Summary Hydro'!A:A,'Interrogation Summary Hydro'!E:E,"#NA")</f>
        <v>45196.405277777776</v>
      </c>
      <c r="K130" s="2" t="str" cm="1">
        <f t="array" ref="K130">VLOOKUP($L130&amp;U130,CHOOSE({1,2},MULTILOOKUP!$A$2:$A$436&amp;MULTILOOKUP!$B$2:$B$436,MULTILOOKUP!$C$2:$C$436),2,FALSE)</f>
        <v>A4</v>
      </c>
      <c r="L130" t="s">
        <v>175</v>
      </c>
      <c r="M130" t="s">
        <v>176</v>
      </c>
      <c r="N130">
        <v>3</v>
      </c>
      <c r="O130" t="s">
        <v>20</v>
      </c>
      <c r="P130">
        <v>2</v>
      </c>
      <c r="Q130" t="s">
        <v>21</v>
      </c>
      <c r="R130" t="s">
        <v>22</v>
      </c>
      <c r="S130" t="s">
        <v>23</v>
      </c>
      <c r="T130" t="s">
        <v>29</v>
      </c>
      <c r="U130" s="1">
        <v>45393.276203703703</v>
      </c>
      <c r="V130" t="s">
        <v>56</v>
      </c>
      <c r="W130" t="s">
        <v>54</v>
      </c>
      <c r="X130" s="2">
        <v>45196</v>
      </c>
      <c r="Y130" s="2">
        <v>45196</v>
      </c>
      <c r="Z130" t="s">
        <v>54</v>
      </c>
      <c r="AA130">
        <v>830</v>
      </c>
      <c r="AB130" t="s">
        <v>28</v>
      </c>
      <c r="AC130">
        <v>1</v>
      </c>
    </row>
    <row r="131" spans="1:29" x14ac:dyDescent="0.25">
      <c r="A131">
        <f t="shared" si="4"/>
        <v>1</v>
      </c>
      <c r="B131">
        <f t="shared" si="5"/>
        <v>1</v>
      </c>
      <c r="C131" t="str">
        <f t="shared" si="6"/>
        <v>NA</v>
      </c>
      <c r="D131">
        <f t="shared" si="7"/>
        <v>0</v>
      </c>
      <c r="E131" t="str">
        <f>VLOOKUP(L131,Hydro[],2,FALSE)</f>
        <v>GRA - Lower Granite Dam Adult</v>
      </c>
      <c r="F131">
        <f>MATCH(L131,'VLOOKUP Function'!A:A,0)</f>
        <v>67</v>
      </c>
      <c r="G131" t="str" cm="1">
        <f t="array" ref="G131">INDEX('VLOOKUP Function'!B:B,F131)</f>
        <v>GRA - Lower Granite Dam Adult</v>
      </c>
      <c r="H131" t="str">
        <f>INDEX('VLOOKUP Function'!B:B, MATCH('Interrogation Detail Lochsa'!L131,'VLOOKUP Function'!A:A,0))</f>
        <v>GRA - Lower Granite Dam Adult</v>
      </c>
      <c r="I131" t="str">
        <f>_xlfn.XLOOKUP(L131,'Interrogation Summary Hydro'!A:A,'Interrogation Summary Hydro'!D:D,"No hydrosystem detection")</f>
        <v>GRA - Lower Granite Dam Adult</v>
      </c>
      <c r="J131" s="2">
        <f>_xlfn.XLOOKUP(L131,'Interrogation Summary Hydro'!A:A,'Interrogation Summary Hydro'!E:E,"#NA")</f>
        <v>45200.478009259263</v>
      </c>
      <c r="K131" s="2" t="str" cm="1">
        <f t="array" ref="K131">VLOOKUP($L131&amp;U131,CHOOSE({1,2},MULTILOOKUP!$A$2:$A$436&amp;MULTILOOKUP!$B$2:$B$436,MULTILOOKUP!$C$2:$C$436),2,FALSE)</f>
        <v>B6</v>
      </c>
      <c r="L131" t="s">
        <v>177</v>
      </c>
      <c r="M131" t="s">
        <v>178</v>
      </c>
      <c r="N131">
        <v>3</v>
      </c>
      <c r="O131" t="s">
        <v>20</v>
      </c>
      <c r="P131">
        <v>2</v>
      </c>
      <c r="Q131" t="s">
        <v>21</v>
      </c>
      <c r="R131" t="s">
        <v>22</v>
      </c>
      <c r="S131" t="s">
        <v>23</v>
      </c>
      <c r="T131" t="s">
        <v>24</v>
      </c>
      <c r="U131" s="1">
        <v>45391.595127314817</v>
      </c>
      <c r="V131" t="s">
        <v>59</v>
      </c>
      <c r="W131" t="s">
        <v>54</v>
      </c>
      <c r="X131" s="2">
        <v>45200</v>
      </c>
      <c r="Y131" s="2">
        <v>45200</v>
      </c>
      <c r="Z131" t="s">
        <v>54</v>
      </c>
      <c r="AA131">
        <v>810</v>
      </c>
      <c r="AB131" t="s">
        <v>28</v>
      </c>
      <c r="AC131">
        <v>1</v>
      </c>
    </row>
    <row r="132" spans="1:29" x14ac:dyDescent="0.25">
      <c r="A132">
        <f t="shared" si="4"/>
        <v>0</v>
      </c>
      <c r="B132">
        <f t="shared" si="5"/>
        <v>2</v>
      </c>
      <c r="C132" t="str">
        <f t="shared" si="6"/>
        <v>NA</v>
      </c>
      <c r="D132">
        <f t="shared" si="7"/>
        <v>0</v>
      </c>
      <c r="E132" t="str">
        <f>VLOOKUP(L132,Hydro[],2,FALSE)</f>
        <v>GRA - Lower Granite Dam Adult</v>
      </c>
      <c r="F132">
        <f>MATCH(L132,'VLOOKUP Function'!A:A,0)</f>
        <v>67</v>
      </c>
      <c r="G132" t="str" cm="1">
        <f t="array" ref="G132">INDEX('VLOOKUP Function'!B:B,F132)</f>
        <v>GRA - Lower Granite Dam Adult</v>
      </c>
      <c r="H132" t="str">
        <f>INDEX('VLOOKUP Function'!B:B, MATCH('Interrogation Detail Lochsa'!L132,'VLOOKUP Function'!A:A,0))</f>
        <v>GRA - Lower Granite Dam Adult</v>
      </c>
      <c r="I132" t="str">
        <f>_xlfn.XLOOKUP(L132,'Interrogation Summary Hydro'!A:A,'Interrogation Summary Hydro'!D:D,"No hydrosystem detection")</f>
        <v>GRA - Lower Granite Dam Adult</v>
      </c>
      <c r="J132" s="2">
        <f>_xlfn.XLOOKUP(L132,'Interrogation Summary Hydro'!A:A,'Interrogation Summary Hydro'!E:E,"#NA")</f>
        <v>45200.478009259263</v>
      </c>
      <c r="K132" s="2" t="str" cm="1">
        <f t="array" ref="K132">VLOOKUP($L132&amp;U132,CHOOSE({1,2},MULTILOOKUP!$A$2:$A$436&amp;MULTILOOKUP!$B$2:$B$436,MULTILOOKUP!$C$2:$C$436),2,FALSE)</f>
        <v>A3</v>
      </c>
      <c r="L132" t="s">
        <v>177</v>
      </c>
      <c r="M132" t="s">
        <v>178</v>
      </c>
      <c r="N132">
        <v>3</v>
      </c>
      <c r="O132" t="s">
        <v>20</v>
      </c>
      <c r="P132">
        <v>2</v>
      </c>
      <c r="Q132" t="s">
        <v>21</v>
      </c>
      <c r="R132" t="s">
        <v>22</v>
      </c>
      <c r="S132" t="s">
        <v>23</v>
      </c>
      <c r="T132" t="s">
        <v>29</v>
      </c>
      <c r="U132" s="1">
        <v>45391.762685185182</v>
      </c>
      <c r="V132" t="s">
        <v>30</v>
      </c>
      <c r="W132" t="s">
        <v>54</v>
      </c>
      <c r="X132" s="2">
        <v>45200</v>
      </c>
      <c r="Y132" s="2">
        <v>45200</v>
      </c>
      <c r="Z132" t="s">
        <v>54</v>
      </c>
      <c r="AA132">
        <v>810</v>
      </c>
      <c r="AB132" t="s">
        <v>28</v>
      </c>
      <c r="AC132">
        <v>1</v>
      </c>
    </row>
    <row r="133" spans="1:29" x14ac:dyDescent="0.25">
      <c r="A133">
        <f t="shared" ref="A133:A196" si="8">IF(L133=L132,0,1)</f>
        <v>0</v>
      </c>
      <c r="B133">
        <f t="shared" ref="B133:B196" si="9">IF(A133&lt;&gt;1, B132+1,1)</f>
        <v>3</v>
      </c>
      <c r="C133" t="str">
        <f t="shared" ref="C133:C196" si="10">IF(AND(U133&gt;$T$1,U133&lt;=$U$1),"SY2025", "NA")</f>
        <v>NA</v>
      </c>
      <c r="D133">
        <f t="shared" ref="D133:D196" si="11">DATEDIF(Y133,U133,"Y")</f>
        <v>0</v>
      </c>
      <c r="E133" t="str">
        <f>VLOOKUP(L133,Hydro[],2,FALSE)</f>
        <v>GRA - Lower Granite Dam Adult</v>
      </c>
      <c r="F133">
        <f>MATCH(L133,'VLOOKUP Function'!A:A,0)</f>
        <v>67</v>
      </c>
      <c r="G133" t="str" cm="1">
        <f t="array" ref="G133">INDEX('VLOOKUP Function'!B:B,F133)</f>
        <v>GRA - Lower Granite Dam Adult</v>
      </c>
      <c r="H133" t="str">
        <f>INDEX('VLOOKUP Function'!B:B, MATCH('Interrogation Detail Lochsa'!L133,'VLOOKUP Function'!A:A,0))</f>
        <v>GRA - Lower Granite Dam Adult</v>
      </c>
      <c r="I133" t="str">
        <f>_xlfn.XLOOKUP(L133,'Interrogation Summary Hydro'!A:A,'Interrogation Summary Hydro'!D:D,"No hydrosystem detection")</f>
        <v>GRA - Lower Granite Dam Adult</v>
      </c>
      <c r="J133" s="2">
        <f>_xlfn.XLOOKUP(L133,'Interrogation Summary Hydro'!A:A,'Interrogation Summary Hydro'!E:E,"#NA")</f>
        <v>45200.478009259263</v>
      </c>
      <c r="K133" s="2" t="str" cm="1">
        <f t="array" ref="K133">VLOOKUP($L133&amp;U133,CHOOSE({1,2},MULTILOOKUP!$A$2:$A$436&amp;MULTILOOKUP!$B$2:$B$436,MULTILOOKUP!$C$2:$C$436),2,FALSE)</f>
        <v>A3</v>
      </c>
      <c r="L133" t="s">
        <v>177</v>
      </c>
      <c r="M133" t="s">
        <v>178</v>
      </c>
      <c r="N133">
        <v>3</v>
      </c>
      <c r="O133" t="s">
        <v>20</v>
      </c>
      <c r="P133">
        <v>2</v>
      </c>
      <c r="Q133" t="s">
        <v>21</v>
      </c>
      <c r="R133" t="s">
        <v>22</v>
      </c>
      <c r="S133" t="s">
        <v>23</v>
      </c>
      <c r="T133" t="s">
        <v>29</v>
      </c>
      <c r="U133" s="1">
        <v>45391.763368055559</v>
      </c>
      <c r="V133" t="s">
        <v>30</v>
      </c>
      <c r="W133" t="s">
        <v>54</v>
      </c>
      <c r="X133" s="2">
        <v>45200</v>
      </c>
      <c r="Y133" s="2">
        <v>45200</v>
      </c>
      <c r="Z133" t="s">
        <v>54</v>
      </c>
      <c r="AA133">
        <v>810</v>
      </c>
      <c r="AB133" t="s">
        <v>28</v>
      </c>
      <c r="AC133">
        <v>1</v>
      </c>
    </row>
    <row r="134" spans="1:29" x14ac:dyDescent="0.25">
      <c r="A134">
        <f t="shared" si="8"/>
        <v>1</v>
      </c>
      <c r="B134">
        <f t="shared" si="9"/>
        <v>1</v>
      </c>
      <c r="C134" t="str">
        <f t="shared" si="10"/>
        <v>NA</v>
      </c>
      <c r="D134">
        <f t="shared" si="11"/>
        <v>0</v>
      </c>
      <c r="E134" t="str">
        <f>VLOOKUP(L134,Hydro[],2,FALSE)</f>
        <v>GRA - Lower Granite Dam Adult</v>
      </c>
      <c r="F134">
        <f>MATCH(L134,'VLOOKUP Function'!A:A,0)</f>
        <v>68</v>
      </c>
      <c r="G134" t="str" cm="1">
        <f t="array" ref="G134">INDEX('VLOOKUP Function'!B:B,F134)</f>
        <v>GRA - Lower Granite Dam Adult</v>
      </c>
      <c r="H134" t="str">
        <f>INDEX('VLOOKUP Function'!B:B, MATCH('Interrogation Detail Lochsa'!L134,'VLOOKUP Function'!A:A,0))</f>
        <v>GRA - Lower Granite Dam Adult</v>
      </c>
      <c r="I134" t="str">
        <f>_xlfn.XLOOKUP(L134,'Interrogation Summary Hydro'!A:A,'Interrogation Summary Hydro'!D:D,"No hydrosystem detection")</f>
        <v>GRA - Lower Granite Dam Adult</v>
      </c>
      <c r="J134" s="2">
        <f>_xlfn.XLOOKUP(L134,'Interrogation Summary Hydro'!A:A,'Interrogation Summary Hydro'!E:E,"#NA")</f>
        <v>45200.694502314815</v>
      </c>
      <c r="K134" s="2" t="str" cm="1">
        <f t="array" ref="K134">VLOOKUP($L134&amp;U134,CHOOSE({1,2},MULTILOOKUP!$A$2:$A$436&amp;MULTILOOKUP!$B$2:$B$436,MULTILOOKUP!$C$2:$C$436),2,FALSE)</f>
        <v>B9</v>
      </c>
      <c r="L134" t="s">
        <v>179</v>
      </c>
      <c r="M134" t="s">
        <v>178</v>
      </c>
      <c r="N134">
        <v>3</v>
      </c>
      <c r="O134" t="s">
        <v>20</v>
      </c>
      <c r="P134">
        <v>2</v>
      </c>
      <c r="Q134" t="s">
        <v>21</v>
      </c>
      <c r="R134" t="s">
        <v>22</v>
      </c>
      <c r="S134" t="s">
        <v>23</v>
      </c>
      <c r="T134" t="s">
        <v>24</v>
      </c>
      <c r="U134" s="1">
        <v>45385.212048611109</v>
      </c>
      <c r="V134" t="s">
        <v>25</v>
      </c>
      <c r="W134" t="s">
        <v>54</v>
      </c>
      <c r="X134" s="2">
        <v>45200</v>
      </c>
      <c r="Y134" s="2">
        <v>45200</v>
      </c>
      <c r="Z134" t="s">
        <v>54</v>
      </c>
      <c r="AA134">
        <v>640</v>
      </c>
      <c r="AB134" t="s">
        <v>28</v>
      </c>
      <c r="AC134">
        <v>1</v>
      </c>
    </row>
    <row r="135" spans="1:29" x14ac:dyDescent="0.25">
      <c r="A135">
        <f t="shared" si="8"/>
        <v>0</v>
      </c>
      <c r="B135">
        <f t="shared" si="9"/>
        <v>2</v>
      </c>
      <c r="C135" t="str">
        <f t="shared" si="10"/>
        <v>NA</v>
      </c>
      <c r="D135">
        <f t="shared" si="11"/>
        <v>0</v>
      </c>
      <c r="E135" t="str">
        <f>VLOOKUP(L135,Hydro[],2,FALSE)</f>
        <v>GRA - Lower Granite Dam Adult</v>
      </c>
      <c r="F135">
        <f>MATCH(L135,'VLOOKUP Function'!A:A,0)</f>
        <v>68</v>
      </c>
      <c r="G135" t="str" cm="1">
        <f t="array" ref="G135">INDEX('VLOOKUP Function'!B:B,F135)</f>
        <v>GRA - Lower Granite Dam Adult</v>
      </c>
      <c r="H135" t="str">
        <f>INDEX('VLOOKUP Function'!B:B, MATCH('Interrogation Detail Lochsa'!L135,'VLOOKUP Function'!A:A,0))</f>
        <v>GRA - Lower Granite Dam Adult</v>
      </c>
      <c r="I135" t="str">
        <f>_xlfn.XLOOKUP(L135,'Interrogation Summary Hydro'!A:A,'Interrogation Summary Hydro'!D:D,"No hydrosystem detection")</f>
        <v>GRA - Lower Granite Dam Adult</v>
      </c>
      <c r="J135" s="2">
        <f>_xlfn.XLOOKUP(L135,'Interrogation Summary Hydro'!A:A,'Interrogation Summary Hydro'!E:E,"#NA")</f>
        <v>45200.694502314815</v>
      </c>
      <c r="K135" s="2" t="str" cm="1">
        <f t="array" ref="K135">VLOOKUP($L135&amp;U135,CHOOSE({1,2},MULTILOOKUP!$A$2:$A$436&amp;MULTILOOKUP!$B$2:$B$436,MULTILOOKUP!$C$2:$C$436),2,FALSE)</f>
        <v>A3</v>
      </c>
      <c r="L135" t="s">
        <v>179</v>
      </c>
      <c r="M135" t="s">
        <v>178</v>
      </c>
      <c r="N135">
        <v>3</v>
      </c>
      <c r="O135" t="s">
        <v>20</v>
      </c>
      <c r="P135">
        <v>2</v>
      </c>
      <c r="Q135" t="s">
        <v>21</v>
      </c>
      <c r="R135" t="s">
        <v>22</v>
      </c>
      <c r="S135" t="s">
        <v>23</v>
      </c>
      <c r="T135" t="s">
        <v>29</v>
      </c>
      <c r="U135" s="1">
        <v>45385.694085648145</v>
      </c>
      <c r="V135" t="s">
        <v>30</v>
      </c>
      <c r="W135" t="s">
        <v>54</v>
      </c>
      <c r="X135" s="2">
        <v>45200</v>
      </c>
      <c r="Y135" s="2">
        <v>45200</v>
      </c>
      <c r="Z135" t="s">
        <v>54</v>
      </c>
      <c r="AA135">
        <v>640</v>
      </c>
      <c r="AB135" t="s">
        <v>28</v>
      </c>
      <c r="AC135">
        <v>1</v>
      </c>
    </row>
    <row r="136" spans="1:29" x14ac:dyDescent="0.25">
      <c r="A136">
        <f t="shared" si="8"/>
        <v>0</v>
      </c>
      <c r="B136">
        <f t="shared" si="9"/>
        <v>3</v>
      </c>
      <c r="C136" t="str">
        <f t="shared" si="10"/>
        <v>NA</v>
      </c>
      <c r="D136">
        <f t="shared" si="11"/>
        <v>0</v>
      </c>
      <c r="E136" t="str">
        <f>VLOOKUP(L136,Hydro[],2,FALSE)</f>
        <v>GRA - Lower Granite Dam Adult</v>
      </c>
      <c r="F136">
        <f>MATCH(L136,'VLOOKUP Function'!A:A,0)</f>
        <v>68</v>
      </c>
      <c r="G136" t="str" cm="1">
        <f t="array" ref="G136">INDEX('VLOOKUP Function'!B:B,F136)</f>
        <v>GRA - Lower Granite Dam Adult</v>
      </c>
      <c r="H136" t="str">
        <f>INDEX('VLOOKUP Function'!B:B, MATCH('Interrogation Detail Lochsa'!L136,'VLOOKUP Function'!A:A,0))</f>
        <v>GRA - Lower Granite Dam Adult</v>
      </c>
      <c r="I136" t="str">
        <f>_xlfn.XLOOKUP(L136,'Interrogation Summary Hydro'!A:A,'Interrogation Summary Hydro'!D:D,"No hydrosystem detection")</f>
        <v>GRA - Lower Granite Dam Adult</v>
      </c>
      <c r="J136" s="2">
        <f>_xlfn.XLOOKUP(L136,'Interrogation Summary Hydro'!A:A,'Interrogation Summary Hydro'!E:E,"#NA")</f>
        <v>45200.694502314815</v>
      </c>
      <c r="K136" s="2" t="str" cm="1">
        <f t="array" ref="K136">VLOOKUP($L136&amp;U136,CHOOSE({1,2},MULTILOOKUP!$A$2:$A$436&amp;MULTILOOKUP!$B$2:$B$436,MULTILOOKUP!$C$2:$C$436),2,FALSE)</f>
        <v>A3</v>
      </c>
      <c r="L136" t="s">
        <v>179</v>
      </c>
      <c r="M136" t="s">
        <v>178</v>
      </c>
      <c r="N136">
        <v>3</v>
      </c>
      <c r="O136" t="s">
        <v>20</v>
      </c>
      <c r="P136">
        <v>2</v>
      </c>
      <c r="Q136" t="s">
        <v>21</v>
      </c>
      <c r="R136" t="s">
        <v>22</v>
      </c>
      <c r="S136" t="s">
        <v>23</v>
      </c>
      <c r="T136" t="s">
        <v>29</v>
      </c>
      <c r="U136" s="1">
        <v>45385.695115740738</v>
      </c>
      <c r="V136" t="s">
        <v>30</v>
      </c>
      <c r="W136" t="s">
        <v>54</v>
      </c>
      <c r="X136" s="2">
        <v>45200</v>
      </c>
      <c r="Y136" s="2">
        <v>45200</v>
      </c>
      <c r="Z136" t="s">
        <v>54</v>
      </c>
      <c r="AA136">
        <v>640</v>
      </c>
      <c r="AB136" t="s">
        <v>28</v>
      </c>
      <c r="AC136">
        <v>1</v>
      </c>
    </row>
    <row r="137" spans="1:29" x14ac:dyDescent="0.25">
      <c r="A137">
        <f t="shared" si="8"/>
        <v>0</v>
      </c>
      <c r="B137">
        <f t="shared" si="9"/>
        <v>4</v>
      </c>
      <c r="C137" t="str">
        <f t="shared" si="10"/>
        <v>NA</v>
      </c>
      <c r="D137">
        <f t="shared" si="11"/>
        <v>0</v>
      </c>
      <c r="E137" t="str">
        <f>VLOOKUP(L137,Hydro[],2,FALSE)</f>
        <v>GRA - Lower Granite Dam Adult</v>
      </c>
      <c r="F137">
        <f>MATCH(L137,'VLOOKUP Function'!A:A,0)</f>
        <v>68</v>
      </c>
      <c r="G137" t="str" cm="1">
        <f t="array" ref="G137">INDEX('VLOOKUP Function'!B:B,F137)</f>
        <v>GRA - Lower Granite Dam Adult</v>
      </c>
      <c r="H137" t="str">
        <f>INDEX('VLOOKUP Function'!B:B, MATCH('Interrogation Detail Lochsa'!L137,'VLOOKUP Function'!A:A,0))</f>
        <v>GRA - Lower Granite Dam Adult</v>
      </c>
      <c r="I137" t="str">
        <f>_xlfn.XLOOKUP(L137,'Interrogation Summary Hydro'!A:A,'Interrogation Summary Hydro'!D:D,"No hydrosystem detection")</f>
        <v>GRA - Lower Granite Dam Adult</v>
      </c>
      <c r="J137" s="2">
        <f>_xlfn.XLOOKUP(L137,'Interrogation Summary Hydro'!A:A,'Interrogation Summary Hydro'!E:E,"#NA")</f>
        <v>45200.694502314815</v>
      </c>
      <c r="K137" s="2" t="str" cm="1">
        <f t="array" ref="K137">VLOOKUP($L137&amp;U137,CHOOSE({1,2},MULTILOOKUP!$A$2:$A$436&amp;MULTILOOKUP!$B$2:$B$436,MULTILOOKUP!$C$2:$C$436),2,FALSE)</f>
        <v>A3</v>
      </c>
      <c r="L137" t="s">
        <v>179</v>
      </c>
      <c r="M137" t="s">
        <v>178</v>
      </c>
      <c r="N137">
        <v>3</v>
      </c>
      <c r="O137" t="s">
        <v>20</v>
      </c>
      <c r="P137">
        <v>2</v>
      </c>
      <c r="Q137" t="s">
        <v>21</v>
      </c>
      <c r="R137" t="s">
        <v>22</v>
      </c>
      <c r="S137" t="s">
        <v>23</v>
      </c>
      <c r="T137" t="s">
        <v>29</v>
      </c>
      <c r="U137" s="1">
        <v>45385.696759259263</v>
      </c>
      <c r="V137" t="s">
        <v>30</v>
      </c>
      <c r="W137" t="s">
        <v>54</v>
      </c>
      <c r="X137" s="2">
        <v>45200</v>
      </c>
      <c r="Y137" s="2">
        <v>45200</v>
      </c>
      <c r="Z137" t="s">
        <v>54</v>
      </c>
      <c r="AA137">
        <v>640</v>
      </c>
      <c r="AB137" t="s">
        <v>28</v>
      </c>
      <c r="AC137">
        <v>1</v>
      </c>
    </row>
    <row r="138" spans="1:29" x14ac:dyDescent="0.25">
      <c r="A138">
        <f t="shared" si="8"/>
        <v>0</v>
      </c>
      <c r="B138">
        <f t="shared" si="9"/>
        <v>5</v>
      </c>
      <c r="C138" t="str">
        <f t="shared" si="10"/>
        <v>NA</v>
      </c>
      <c r="D138">
        <f t="shared" si="11"/>
        <v>0</v>
      </c>
      <c r="E138" t="str">
        <f>VLOOKUP(L138,Hydro[],2,FALSE)</f>
        <v>GRA - Lower Granite Dam Adult</v>
      </c>
      <c r="F138">
        <f>MATCH(L138,'VLOOKUP Function'!A:A,0)</f>
        <v>68</v>
      </c>
      <c r="G138" t="str" cm="1">
        <f t="array" ref="G138">INDEX('VLOOKUP Function'!B:B,F138)</f>
        <v>GRA - Lower Granite Dam Adult</v>
      </c>
      <c r="H138" t="str">
        <f>INDEX('VLOOKUP Function'!B:B, MATCH('Interrogation Detail Lochsa'!L138,'VLOOKUP Function'!A:A,0))</f>
        <v>GRA - Lower Granite Dam Adult</v>
      </c>
      <c r="I138" t="str">
        <f>_xlfn.XLOOKUP(L138,'Interrogation Summary Hydro'!A:A,'Interrogation Summary Hydro'!D:D,"No hydrosystem detection")</f>
        <v>GRA - Lower Granite Dam Adult</v>
      </c>
      <c r="J138" s="2">
        <f>_xlfn.XLOOKUP(L138,'Interrogation Summary Hydro'!A:A,'Interrogation Summary Hydro'!E:E,"#NA")</f>
        <v>45200.694502314815</v>
      </c>
      <c r="K138" s="2" t="str" cm="1">
        <f t="array" ref="K138">VLOOKUP($L138&amp;U138,CHOOSE({1,2},MULTILOOKUP!$A$2:$A$436&amp;MULTILOOKUP!$B$2:$B$436,MULTILOOKUP!$C$2:$C$436),2,FALSE)</f>
        <v>A3</v>
      </c>
      <c r="L138" t="s">
        <v>179</v>
      </c>
      <c r="M138" t="s">
        <v>178</v>
      </c>
      <c r="N138">
        <v>3</v>
      </c>
      <c r="O138" t="s">
        <v>20</v>
      </c>
      <c r="P138">
        <v>2</v>
      </c>
      <c r="Q138" t="s">
        <v>21</v>
      </c>
      <c r="R138" t="s">
        <v>22</v>
      </c>
      <c r="S138" t="s">
        <v>23</v>
      </c>
      <c r="T138" t="s">
        <v>29</v>
      </c>
      <c r="U138" s="1">
        <v>45385.698101851849</v>
      </c>
      <c r="V138" t="s">
        <v>30</v>
      </c>
      <c r="W138" t="s">
        <v>54</v>
      </c>
      <c r="X138" s="2">
        <v>45200</v>
      </c>
      <c r="Y138" s="2">
        <v>45200</v>
      </c>
      <c r="Z138" t="s">
        <v>54</v>
      </c>
      <c r="AA138">
        <v>640</v>
      </c>
      <c r="AB138" t="s">
        <v>28</v>
      </c>
      <c r="AC138">
        <v>1</v>
      </c>
    </row>
    <row r="139" spans="1:29" x14ac:dyDescent="0.25">
      <c r="A139">
        <f t="shared" si="8"/>
        <v>0</v>
      </c>
      <c r="B139">
        <f t="shared" si="9"/>
        <v>6</v>
      </c>
      <c r="C139" t="str">
        <f t="shared" si="10"/>
        <v>NA</v>
      </c>
      <c r="D139">
        <f t="shared" si="11"/>
        <v>0</v>
      </c>
      <c r="E139" t="str">
        <f>VLOOKUP(L139,Hydro[],2,FALSE)</f>
        <v>GRA - Lower Granite Dam Adult</v>
      </c>
      <c r="F139">
        <f>MATCH(L139,'VLOOKUP Function'!A:A,0)</f>
        <v>68</v>
      </c>
      <c r="G139" t="str" cm="1">
        <f t="array" ref="G139">INDEX('VLOOKUP Function'!B:B,F139)</f>
        <v>GRA - Lower Granite Dam Adult</v>
      </c>
      <c r="H139" t="str">
        <f>INDEX('VLOOKUP Function'!B:B, MATCH('Interrogation Detail Lochsa'!L139,'VLOOKUP Function'!A:A,0))</f>
        <v>GRA - Lower Granite Dam Adult</v>
      </c>
      <c r="I139" t="str">
        <f>_xlfn.XLOOKUP(L139,'Interrogation Summary Hydro'!A:A,'Interrogation Summary Hydro'!D:D,"No hydrosystem detection")</f>
        <v>GRA - Lower Granite Dam Adult</v>
      </c>
      <c r="J139" s="2">
        <f>_xlfn.XLOOKUP(L139,'Interrogation Summary Hydro'!A:A,'Interrogation Summary Hydro'!E:E,"#NA")</f>
        <v>45200.694502314815</v>
      </c>
      <c r="K139" s="2" t="str" cm="1">
        <f t="array" ref="K139">VLOOKUP($L139&amp;U139,CHOOSE({1,2},MULTILOOKUP!$A$2:$A$436&amp;MULTILOOKUP!$B$2:$B$436,MULTILOOKUP!$C$2:$C$436),2,FALSE)</f>
        <v>A3</v>
      </c>
      <c r="L139" t="s">
        <v>179</v>
      </c>
      <c r="M139" t="s">
        <v>178</v>
      </c>
      <c r="N139">
        <v>3</v>
      </c>
      <c r="O139" t="s">
        <v>20</v>
      </c>
      <c r="P139">
        <v>2</v>
      </c>
      <c r="Q139" t="s">
        <v>21</v>
      </c>
      <c r="R139" t="s">
        <v>22</v>
      </c>
      <c r="S139" t="s">
        <v>23</v>
      </c>
      <c r="T139" t="s">
        <v>29</v>
      </c>
      <c r="U139" s="1">
        <v>45385.69903935185</v>
      </c>
      <c r="V139" t="s">
        <v>30</v>
      </c>
      <c r="W139" t="s">
        <v>54</v>
      </c>
      <c r="X139" s="2">
        <v>45200</v>
      </c>
      <c r="Y139" s="2">
        <v>45200</v>
      </c>
      <c r="Z139" t="s">
        <v>54</v>
      </c>
      <c r="AA139">
        <v>640</v>
      </c>
      <c r="AB139" t="s">
        <v>28</v>
      </c>
      <c r="AC139">
        <v>1</v>
      </c>
    </row>
    <row r="140" spans="1:29" x14ac:dyDescent="0.25">
      <c r="A140">
        <f t="shared" si="8"/>
        <v>0</v>
      </c>
      <c r="B140">
        <f t="shared" si="9"/>
        <v>7</v>
      </c>
      <c r="C140" t="str">
        <f t="shared" si="10"/>
        <v>NA</v>
      </c>
      <c r="D140">
        <f t="shared" si="11"/>
        <v>0</v>
      </c>
      <c r="E140" t="str">
        <f>VLOOKUP(L140,Hydro[],2,FALSE)</f>
        <v>GRA - Lower Granite Dam Adult</v>
      </c>
      <c r="F140">
        <f>MATCH(L140,'VLOOKUP Function'!A:A,0)</f>
        <v>68</v>
      </c>
      <c r="G140" t="str" cm="1">
        <f t="array" ref="G140">INDEX('VLOOKUP Function'!B:B,F140)</f>
        <v>GRA - Lower Granite Dam Adult</v>
      </c>
      <c r="H140" t="str">
        <f>INDEX('VLOOKUP Function'!B:B, MATCH('Interrogation Detail Lochsa'!L140,'VLOOKUP Function'!A:A,0))</f>
        <v>GRA - Lower Granite Dam Adult</v>
      </c>
      <c r="I140" t="str">
        <f>_xlfn.XLOOKUP(L140,'Interrogation Summary Hydro'!A:A,'Interrogation Summary Hydro'!D:D,"No hydrosystem detection")</f>
        <v>GRA - Lower Granite Dam Adult</v>
      </c>
      <c r="J140" s="2">
        <f>_xlfn.XLOOKUP(L140,'Interrogation Summary Hydro'!A:A,'Interrogation Summary Hydro'!E:E,"#NA")</f>
        <v>45200.694502314815</v>
      </c>
      <c r="K140" s="2" t="str" cm="1">
        <f t="array" ref="K140">VLOOKUP($L140&amp;U140,CHOOSE({1,2},MULTILOOKUP!$A$2:$A$436&amp;MULTILOOKUP!$B$2:$B$436,MULTILOOKUP!$C$2:$C$436),2,FALSE)</f>
        <v>A3</v>
      </c>
      <c r="L140" t="s">
        <v>179</v>
      </c>
      <c r="M140" t="s">
        <v>178</v>
      </c>
      <c r="N140">
        <v>3</v>
      </c>
      <c r="O140" t="s">
        <v>20</v>
      </c>
      <c r="P140">
        <v>2</v>
      </c>
      <c r="Q140" t="s">
        <v>21</v>
      </c>
      <c r="R140" t="s">
        <v>22</v>
      </c>
      <c r="S140" t="s">
        <v>23</v>
      </c>
      <c r="T140" t="s">
        <v>29</v>
      </c>
      <c r="U140" s="1">
        <v>45385.70008101852</v>
      </c>
      <c r="V140" t="s">
        <v>30</v>
      </c>
      <c r="W140" t="s">
        <v>54</v>
      </c>
      <c r="X140" s="2">
        <v>45200</v>
      </c>
      <c r="Y140" s="2">
        <v>45200</v>
      </c>
      <c r="Z140" t="s">
        <v>54</v>
      </c>
      <c r="AA140">
        <v>640</v>
      </c>
      <c r="AB140" t="s">
        <v>28</v>
      </c>
      <c r="AC140">
        <v>1</v>
      </c>
    </row>
    <row r="141" spans="1:29" x14ac:dyDescent="0.25">
      <c r="A141">
        <f t="shared" si="8"/>
        <v>0</v>
      </c>
      <c r="B141">
        <f t="shared" si="9"/>
        <v>8</v>
      </c>
      <c r="C141" t="str">
        <f t="shared" si="10"/>
        <v>NA</v>
      </c>
      <c r="D141">
        <f t="shared" si="11"/>
        <v>0</v>
      </c>
      <c r="E141" t="str">
        <f>VLOOKUP(L141,Hydro[],2,FALSE)</f>
        <v>GRA - Lower Granite Dam Adult</v>
      </c>
      <c r="F141">
        <f>MATCH(L141,'VLOOKUP Function'!A:A,0)</f>
        <v>68</v>
      </c>
      <c r="G141" t="str" cm="1">
        <f t="array" ref="G141">INDEX('VLOOKUP Function'!B:B,F141)</f>
        <v>GRA - Lower Granite Dam Adult</v>
      </c>
      <c r="H141" t="str">
        <f>INDEX('VLOOKUP Function'!B:B, MATCH('Interrogation Detail Lochsa'!L141,'VLOOKUP Function'!A:A,0))</f>
        <v>GRA - Lower Granite Dam Adult</v>
      </c>
      <c r="I141" t="str">
        <f>_xlfn.XLOOKUP(L141,'Interrogation Summary Hydro'!A:A,'Interrogation Summary Hydro'!D:D,"No hydrosystem detection")</f>
        <v>GRA - Lower Granite Dam Adult</v>
      </c>
      <c r="J141" s="2">
        <f>_xlfn.XLOOKUP(L141,'Interrogation Summary Hydro'!A:A,'Interrogation Summary Hydro'!E:E,"#NA")</f>
        <v>45200.694502314815</v>
      </c>
      <c r="K141" s="2" t="str" cm="1">
        <f t="array" ref="K141">VLOOKUP($L141&amp;U141,CHOOSE({1,2},MULTILOOKUP!$A$2:$A$436&amp;MULTILOOKUP!$B$2:$B$436,MULTILOOKUP!$C$2:$C$436),2,FALSE)</f>
        <v>A4</v>
      </c>
      <c r="L141" t="s">
        <v>179</v>
      </c>
      <c r="M141" t="s">
        <v>178</v>
      </c>
      <c r="N141">
        <v>3</v>
      </c>
      <c r="O141" t="s">
        <v>20</v>
      </c>
      <c r="P141">
        <v>2</v>
      </c>
      <c r="Q141" t="s">
        <v>21</v>
      </c>
      <c r="R141" t="s">
        <v>22</v>
      </c>
      <c r="S141" t="s">
        <v>23</v>
      </c>
      <c r="T141" t="s">
        <v>29</v>
      </c>
      <c r="U141" s="1">
        <v>45385.700601851851</v>
      </c>
      <c r="V141" t="s">
        <v>56</v>
      </c>
      <c r="W141" t="s">
        <v>54</v>
      </c>
      <c r="X141" s="2">
        <v>45200</v>
      </c>
      <c r="Y141" s="2">
        <v>45200</v>
      </c>
      <c r="Z141" t="s">
        <v>54</v>
      </c>
      <c r="AA141">
        <v>640</v>
      </c>
      <c r="AB141" t="s">
        <v>28</v>
      </c>
      <c r="AC141">
        <v>1</v>
      </c>
    </row>
    <row r="142" spans="1:29" x14ac:dyDescent="0.25">
      <c r="A142">
        <f t="shared" si="8"/>
        <v>1</v>
      </c>
      <c r="B142">
        <f t="shared" si="9"/>
        <v>1</v>
      </c>
      <c r="C142" t="str">
        <f t="shared" si="10"/>
        <v>NA</v>
      </c>
      <c r="D142">
        <f t="shared" si="11"/>
        <v>0</v>
      </c>
      <c r="E142" t="str">
        <f>VLOOKUP(L142,Hydro[],2,FALSE)</f>
        <v>GRA - Lower Granite Dam Adult</v>
      </c>
      <c r="F142">
        <f>MATCH(L142,'VLOOKUP Function'!A:A,0)</f>
        <v>69</v>
      </c>
      <c r="G142" t="str" cm="1">
        <f t="array" ref="G142">INDEX('VLOOKUP Function'!B:B,F142)</f>
        <v>GRA - Lower Granite Dam Adult</v>
      </c>
      <c r="H142" t="str">
        <f>INDEX('VLOOKUP Function'!B:B, MATCH('Interrogation Detail Lochsa'!L142,'VLOOKUP Function'!A:A,0))</f>
        <v>GRA - Lower Granite Dam Adult</v>
      </c>
      <c r="I142" t="str">
        <f>_xlfn.XLOOKUP(L142,'Interrogation Summary Hydro'!A:A,'Interrogation Summary Hydro'!D:D,"No hydrosystem detection")</f>
        <v>GRA - Lower Granite Dam Adult</v>
      </c>
      <c r="J142" s="2">
        <f>_xlfn.XLOOKUP(L142,'Interrogation Summary Hydro'!A:A,'Interrogation Summary Hydro'!E:E,"#NA")</f>
        <v>45200.43178240741</v>
      </c>
      <c r="K142" s="2" t="str" cm="1">
        <f t="array" ref="K142">VLOOKUP($L142&amp;U142,CHOOSE({1,2},MULTILOOKUP!$A$2:$A$436&amp;MULTILOOKUP!$B$2:$B$436,MULTILOOKUP!$C$2:$C$436),2,FALSE)</f>
        <v>B5</v>
      </c>
      <c r="L142" t="s">
        <v>180</v>
      </c>
      <c r="M142" t="s">
        <v>178</v>
      </c>
      <c r="N142">
        <v>3</v>
      </c>
      <c r="O142" t="s">
        <v>20</v>
      </c>
      <c r="P142">
        <v>2</v>
      </c>
      <c r="Q142" t="s">
        <v>21</v>
      </c>
      <c r="R142" t="s">
        <v>22</v>
      </c>
      <c r="S142" t="s">
        <v>23</v>
      </c>
      <c r="T142" t="s">
        <v>24</v>
      </c>
      <c r="U142" s="1">
        <v>45346.869131944448</v>
      </c>
      <c r="V142" t="s">
        <v>117</v>
      </c>
      <c r="W142" t="s">
        <v>54</v>
      </c>
      <c r="X142" s="2">
        <v>45200</v>
      </c>
      <c r="Y142" s="2">
        <v>45200</v>
      </c>
      <c r="Z142" t="s">
        <v>54</v>
      </c>
      <c r="AA142">
        <v>800</v>
      </c>
      <c r="AB142" t="s">
        <v>28</v>
      </c>
      <c r="AC142">
        <v>1</v>
      </c>
    </row>
    <row r="143" spans="1:29" x14ac:dyDescent="0.25">
      <c r="A143">
        <f t="shared" si="8"/>
        <v>0</v>
      </c>
      <c r="B143">
        <f t="shared" si="9"/>
        <v>2</v>
      </c>
      <c r="C143" t="str">
        <f t="shared" si="10"/>
        <v>NA</v>
      </c>
      <c r="D143">
        <f t="shared" si="11"/>
        <v>0</v>
      </c>
      <c r="E143" t="str">
        <f>VLOOKUP(L143,Hydro[],2,FALSE)</f>
        <v>GRA - Lower Granite Dam Adult</v>
      </c>
      <c r="F143">
        <f>MATCH(L143,'VLOOKUP Function'!A:A,0)</f>
        <v>69</v>
      </c>
      <c r="G143" t="str" cm="1">
        <f t="array" ref="G143">INDEX('VLOOKUP Function'!B:B,F143)</f>
        <v>GRA - Lower Granite Dam Adult</v>
      </c>
      <c r="H143" t="str">
        <f>INDEX('VLOOKUP Function'!B:B, MATCH('Interrogation Detail Lochsa'!L143,'VLOOKUP Function'!A:A,0))</f>
        <v>GRA - Lower Granite Dam Adult</v>
      </c>
      <c r="I143" t="str">
        <f>_xlfn.XLOOKUP(L143,'Interrogation Summary Hydro'!A:A,'Interrogation Summary Hydro'!D:D,"No hydrosystem detection")</f>
        <v>GRA - Lower Granite Dam Adult</v>
      </c>
      <c r="J143" s="2">
        <f>_xlfn.XLOOKUP(L143,'Interrogation Summary Hydro'!A:A,'Interrogation Summary Hydro'!E:E,"#NA")</f>
        <v>45200.43178240741</v>
      </c>
      <c r="K143" s="2" t="str" cm="1">
        <f t="array" ref="K143">VLOOKUP($L143&amp;U143,CHOOSE({1,2},MULTILOOKUP!$A$2:$A$436&amp;MULTILOOKUP!$B$2:$B$436,MULTILOOKUP!$C$2:$C$436),2,FALSE)</f>
        <v>A5</v>
      </c>
      <c r="L143" t="s">
        <v>180</v>
      </c>
      <c r="M143" t="s">
        <v>178</v>
      </c>
      <c r="N143">
        <v>3</v>
      </c>
      <c r="O143" t="s">
        <v>20</v>
      </c>
      <c r="P143">
        <v>2</v>
      </c>
      <c r="Q143" t="s">
        <v>21</v>
      </c>
      <c r="R143" t="s">
        <v>22</v>
      </c>
      <c r="S143" t="s">
        <v>23</v>
      </c>
      <c r="T143" t="s">
        <v>29</v>
      </c>
      <c r="U143" s="1">
        <v>45347.135717592595</v>
      </c>
      <c r="V143" t="s">
        <v>45</v>
      </c>
      <c r="W143" t="s">
        <v>54</v>
      </c>
      <c r="X143" s="2">
        <v>45200</v>
      </c>
      <c r="Y143" s="2">
        <v>45200</v>
      </c>
      <c r="Z143" t="s">
        <v>54</v>
      </c>
      <c r="AA143">
        <v>800</v>
      </c>
      <c r="AB143" t="s">
        <v>28</v>
      </c>
      <c r="AC143">
        <v>1</v>
      </c>
    </row>
    <row r="144" spans="1:29" x14ac:dyDescent="0.25">
      <c r="A144">
        <f t="shared" si="8"/>
        <v>1</v>
      </c>
      <c r="B144">
        <f t="shared" si="9"/>
        <v>1</v>
      </c>
      <c r="C144" t="str">
        <f t="shared" si="10"/>
        <v>NA</v>
      </c>
      <c r="D144">
        <f t="shared" si="11"/>
        <v>0</v>
      </c>
      <c r="E144" t="str">
        <f>VLOOKUP(L144,Hydro[],2,FALSE)</f>
        <v>GRA - Lower Granite Dam Adult</v>
      </c>
      <c r="F144">
        <f>MATCH(L144,'VLOOKUP Function'!A:A,0)</f>
        <v>70</v>
      </c>
      <c r="G144" t="str" cm="1">
        <f t="array" ref="G144">INDEX('VLOOKUP Function'!B:B,F144)</f>
        <v>GRA - Lower Granite Dam Adult</v>
      </c>
      <c r="H144" t="str">
        <f>INDEX('VLOOKUP Function'!B:B, MATCH('Interrogation Detail Lochsa'!L144,'VLOOKUP Function'!A:A,0))</f>
        <v>GRA - Lower Granite Dam Adult</v>
      </c>
      <c r="I144" t="str">
        <f>_xlfn.XLOOKUP(L144,'Interrogation Summary Hydro'!A:A,'Interrogation Summary Hydro'!D:D,"No hydrosystem detection")</f>
        <v>GRA - Lower Granite Dam Adult</v>
      </c>
      <c r="J144" s="2">
        <f>_xlfn.XLOOKUP(L144,'Interrogation Summary Hydro'!A:A,'Interrogation Summary Hydro'!E:E,"#NA")</f>
        <v>45217.592442129629</v>
      </c>
      <c r="K144" s="2" t="str" cm="1">
        <f t="array" ref="K144">VLOOKUP($L144&amp;U144,CHOOSE({1,2},MULTILOOKUP!$A$2:$A$436&amp;MULTILOOKUP!$B$2:$B$436,MULTILOOKUP!$C$2:$C$436),2,FALSE)</f>
        <v>A2</v>
      </c>
      <c r="L144" t="s">
        <v>181</v>
      </c>
      <c r="M144" t="s">
        <v>182</v>
      </c>
      <c r="N144">
        <v>3</v>
      </c>
      <c r="O144" t="s">
        <v>20</v>
      </c>
      <c r="P144">
        <v>2</v>
      </c>
      <c r="Q144" t="s">
        <v>21</v>
      </c>
      <c r="R144" t="s">
        <v>22</v>
      </c>
      <c r="S144" t="s">
        <v>23</v>
      </c>
      <c r="T144" t="s">
        <v>24</v>
      </c>
      <c r="U144" s="1">
        <v>45365.011840277781</v>
      </c>
      <c r="V144" t="s">
        <v>36</v>
      </c>
      <c r="W144" t="s">
        <v>54</v>
      </c>
      <c r="X144" s="2">
        <v>45217</v>
      </c>
      <c r="Y144" s="2">
        <v>45217</v>
      </c>
      <c r="Z144" t="s">
        <v>54</v>
      </c>
      <c r="AA144">
        <v>630</v>
      </c>
      <c r="AB144" t="s">
        <v>28</v>
      </c>
      <c r="AC144">
        <v>1</v>
      </c>
    </row>
    <row r="145" spans="1:29" x14ac:dyDescent="0.25">
      <c r="A145">
        <f t="shared" si="8"/>
        <v>0</v>
      </c>
      <c r="B145">
        <f t="shared" si="9"/>
        <v>2</v>
      </c>
      <c r="C145" t="str">
        <f t="shared" si="10"/>
        <v>NA</v>
      </c>
      <c r="D145">
        <f t="shared" si="11"/>
        <v>0</v>
      </c>
      <c r="E145" t="str">
        <f>VLOOKUP(L145,Hydro[],2,FALSE)</f>
        <v>GRA - Lower Granite Dam Adult</v>
      </c>
      <c r="F145">
        <f>MATCH(L145,'VLOOKUP Function'!A:A,0)</f>
        <v>70</v>
      </c>
      <c r="G145" t="str" cm="1">
        <f t="array" ref="G145">INDEX('VLOOKUP Function'!B:B,F145)</f>
        <v>GRA - Lower Granite Dam Adult</v>
      </c>
      <c r="H145" t="str">
        <f>INDEX('VLOOKUP Function'!B:B, MATCH('Interrogation Detail Lochsa'!L145,'VLOOKUP Function'!A:A,0))</f>
        <v>GRA - Lower Granite Dam Adult</v>
      </c>
      <c r="I145" t="str">
        <f>_xlfn.XLOOKUP(L145,'Interrogation Summary Hydro'!A:A,'Interrogation Summary Hydro'!D:D,"No hydrosystem detection")</f>
        <v>GRA - Lower Granite Dam Adult</v>
      </c>
      <c r="J145" s="2">
        <f>_xlfn.XLOOKUP(L145,'Interrogation Summary Hydro'!A:A,'Interrogation Summary Hydro'!E:E,"#NA")</f>
        <v>45217.592442129629</v>
      </c>
      <c r="K145" s="2" t="str" cm="1">
        <f t="array" ref="K145">VLOOKUP($L145&amp;U145,CHOOSE({1,2},MULTILOOKUP!$A$2:$A$436&amp;MULTILOOKUP!$B$2:$B$436,MULTILOOKUP!$C$2:$C$436),2,FALSE)</f>
        <v>A2</v>
      </c>
      <c r="L145" t="s">
        <v>181</v>
      </c>
      <c r="M145" t="s">
        <v>182</v>
      </c>
      <c r="N145">
        <v>3</v>
      </c>
      <c r="O145" t="s">
        <v>20</v>
      </c>
      <c r="P145">
        <v>2</v>
      </c>
      <c r="Q145" t="s">
        <v>21</v>
      </c>
      <c r="R145" t="s">
        <v>22</v>
      </c>
      <c r="S145" t="s">
        <v>23</v>
      </c>
      <c r="T145" t="s">
        <v>29</v>
      </c>
      <c r="U145" s="1">
        <v>45365.152013888888</v>
      </c>
      <c r="V145" t="s">
        <v>36</v>
      </c>
      <c r="W145" t="s">
        <v>54</v>
      </c>
      <c r="X145" s="2">
        <v>45217</v>
      </c>
      <c r="Y145" s="2">
        <v>45217</v>
      </c>
      <c r="Z145" t="s">
        <v>54</v>
      </c>
      <c r="AA145">
        <v>630</v>
      </c>
      <c r="AB145" t="s">
        <v>28</v>
      </c>
      <c r="AC145">
        <v>1</v>
      </c>
    </row>
    <row r="146" spans="1:29" x14ac:dyDescent="0.25">
      <c r="A146">
        <f t="shared" si="8"/>
        <v>1</v>
      </c>
      <c r="B146">
        <f t="shared" si="9"/>
        <v>1</v>
      </c>
      <c r="C146" t="str">
        <f t="shared" si="10"/>
        <v>NA</v>
      </c>
      <c r="D146">
        <f t="shared" si="11"/>
        <v>0</v>
      </c>
      <c r="E146" t="str">
        <f>VLOOKUP(L146,Hydro[],2,FALSE)</f>
        <v>GRA - Lower Granite Dam Adult</v>
      </c>
      <c r="F146">
        <f>MATCH(L146,'VLOOKUP Function'!A:A,0)</f>
        <v>71</v>
      </c>
      <c r="G146" t="str" cm="1">
        <f t="array" ref="G146">INDEX('VLOOKUP Function'!B:B,F146)</f>
        <v>GRA - Lower Granite Dam Adult</v>
      </c>
      <c r="H146" t="str">
        <f>INDEX('VLOOKUP Function'!B:B, MATCH('Interrogation Detail Lochsa'!L146,'VLOOKUP Function'!A:A,0))</f>
        <v>GRA - Lower Granite Dam Adult</v>
      </c>
      <c r="I146" t="str">
        <f>_xlfn.XLOOKUP(L146,'Interrogation Summary Hydro'!A:A,'Interrogation Summary Hydro'!D:D,"No hydrosystem detection")</f>
        <v>GRA - Lower Granite Dam Adult</v>
      </c>
      <c r="J146" s="2">
        <f>_xlfn.XLOOKUP(L146,'Interrogation Summary Hydro'!A:A,'Interrogation Summary Hydro'!E:E,"#NA")</f>
        <v>45219.425115740742</v>
      </c>
      <c r="K146" s="2" t="str" cm="1">
        <f t="array" ref="K146">VLOOKUP($L146&amp;U146,CHOOSE({1,2},MULTILOOKUP!$A$2:$A$436&amp;MULTILOOKUP!$B$2:$B$436,MULTILOOKUP!$C$2:$C$436),2,FALSE)</f>
        <v>BA</v>
      </c>
      <c r="L146" t="s">
        <v>183</v>
      </c>
      <c r="M146" t="s">
        <v>184</v>
      </c>
      <c r="N146">
        <v>3</v>
      </c>
      <c r="O146" t="s">
        <v>20</v>
      </c>
      <c r="P146">
        <v>2</v>
      </c>
      <c r="Q146" t="s">
        <v>21</v>
      </c>
      <c r="R146" t="s">
        <v>22</v>
      </c>
      <c r="S146" t="s">
        <v>23</v>
      </c>
      <c r="T146" t="s">
        <v>24</v>
      </c>
      <c r="U146" s="1">
        <v>45373.628067129626</v>
      </c>
      <c r="V146" t="s">
        <v>39</v>
      </c>
      <c r="W146" t="s">
        <v>54</v>
      </c>
      <c r="X146" s="2">
        <v>45219</v>
      </c>
      <c r="Y146" s="2">
        <v>45219</v>
      </c>
      <c r="Z146" t="s">
        <v>54</v>
      </c>
      <c r="AA146">
        <v>710</v>
      </c>
      <c r="AB146" t="s">
        <v>28</v>
      </c>
      <c r="AC146">
        <v>1</v>
      </c>
    </row>
    <row r="147" spans="1:29" x14ac:dyDescent="0.25">
      <c r="A147">
        <f t="shared" si="8"/>
        <v>0</v>
      </c>
      <c r="B147">
        <f t="shared" si="9"/>
        <v>2</v>
      </c>
      <c r="C147" t="str">
        <f t="shared" si="10"/>
        <v>NA</v>
      </c>
      <c r="D147">
        <f t="shared" si="11"/>
        <v>0</v>
      </c>
      <c r="E147" t="str">
        <f>VLOOKUP(L147,Hydro[],2,FALSE)</f>
        <v>GRA - Lower Granite Dam Adult</v>
      </c>
      <c r="F147">
        <f>MATCH(L147,'VLOOKUP Function'!A:A,0)</f>
        <v>71</v>
      </c>
      <c r="G147" t="str" cm="1">
        <f t="array" ref="G147">INDEX('VLOOKUP Function'!B:B,F147)</f>
        <v>GRA - Lower Granite Dam Adult</v>
      </c>
      <c r="H147" t="str">
        <f>INDEX('VLOOKUP Function'!B:B, MATCH('Interrogation Detail Lochsa'!L147,'VLOOKUP Function'!A:A,0))</f>
        <v>GRA - Lower Granite Dam Adult</v>
      </c>
      <c r="I147" t="str">
        <f>_xlfn.XLOOKUP(L147,'Interrogation Summary Hydro'!A:A,'Interrogation Summary Hydro'!D:D,"No hydrosystem detection")</f>
        <v>GRA - Lower Granite Dam Adult</v>
      </c>
      <c r="J147" s="2">
        <f>_xlfn.XLOOKUP(L147,'Interrogation Summary Hydro'!A:A,'Interrogation Summary Hydro'!E:E,"#NA")</f>
        <v>45219.425115740742</v>
      </c>
      <c r="K147" s="2" t="str" cm="1">
        <f t="array" ref="K147">VLOOKUP($L147&amp;U147,CHOOSE({1,2},MULTILOOKUP!$A$2:$A$436&amp;MULTILOOKUP!$B$2:$B$436,MULTILOOKUP!$C$2:$C$436),2,FALSE)</f>
        <v>B9</v>
      </c>
      <c r="L147" t="s">
        <v>183</v>
      </c>
      <c r="M147" t="s">
        <v>184</v>
      </c>
      <c r="N147">
        <v>3</v>
      </c>
      <c r="O147" t="s">
        <v>20</v>
      </c>
      <c r="P147">
        <v>2</v>
      </c>
      <c r="Q147" t="s">
        <v>21</v>
      </c>
      <c r="R147" t="s">
        <v>22</v>
      </c>
      <c r="S147" t="s">
        <v>23</v>
      </c>
      <c r="T147" t="s">
        <v>24</v>
      </c>
      <c r="U147" s="1">
        <v>45373.628101851849</v>
      </c>
      <c r="V147" t="s">
        <v>25</v>
      </c>
      <c r="W147" t="s">
        <v>54</v>
      </c>
      <c r="X147" s="2">
        <v>45219</v>
      </c>
      <c r="Y147" s="2">
        <v>45219</v>
      </c>
      <c r="Z147" t="s">
        <v>54</v>
      </c>
      <c r="AA147">
        <v>710</v>
      </c>
      <c r="AB147" t="s">
        <v>28</v>
      </c>
      <c r="AC147">
        <v>1</v>
      </c>
    </row>
    <row r="148" spans="1:29" x14ac:dyDescent="0.25">
      <c r="A148">
        <f t="shared" si="8"/>
        <v>0</v>
      </c>
      <c r="B148">
        <f t="shared" si="9"/>
        <v>3</v>
      </c>
      <c r="C148" t="str">
        <f t="shared" si="10"/>
        <v>NA</v>
      </c>
      <c r="D148">
        <f t="shared" si="11"/>
        <v>0</v>
      </c>
      <c r="E148" t="str">
        <f>VLOOKUP(L148,Hydro[],2,FALSE)</f>
        <v>GRA - Lower Granite Dam Adult</v>
      </c>
      <c r="F148">
        <f>MATCH(L148,'VLOOKUP Function'!A:A,0)</f>
        <v>71</v>
      </c>
      <c r="G148" t="str" cm="1">
        <f t="array" ref="G148">INDEX('VLOOKUP Function'!B:B,F148)</f>
        <v>GRA - Lower Granite Dam Adult</v>
      </c>
      <c r="H148" t="str">
        <f>INDEX('VLOOKUP Function'!B:B, MATCH('Interrogation Detail Lochsa'!L148,'VLOOKUP Function'!A:A,0))</f>
        <v>GRA - Lower Granite Dam Adult</v>
      </c>
      <c r="I148" t="str">
        <f>_xlfn.XLOOKUP(L148,'Interrogation Summary Hydro'!A:A,'Interrogation Summary Hydro'!D:D,"No hydrosystem detection")</f>
        <v>GRA - Lower Granite Dam Adult</v>
      </c>
      <c r="J148" s="2">
        <f>_xlfn.XLOOKUP(L148,'Interrogation Summary Hydro'!A:A,'Interrogation Summary Hydro'!E:E,"#NA")</f>
        <v>45219.425115740742</v>
      </c>
      <c r="K148" s="2" t="str" cm="1">
        <f t="array" ref="K148">VLOOKUP($L148&amp;U148,CHOOSE({1,2},MULTILOOKUP!$A$2:$A$436&amp;MULTILOOKUP!$B$2:$B$436,MULTILOOKUP!$C$2:$C$436),2,FALSE)</f>
        <v>A3</v>
      </c>
      <c r="L148" t="s">
        <v>183</v>
      </c>
      <c r="M148" t="s">
        <v>184</v>
      </c>
      <c r="N148">
        <v>3</v>
      </c>
      <c r="O148" t="s">
        <v>20</v>
      </c>
      <c r="P148">
        <v>2</v>
      </c>
      <c r="Q148" t="s">
        <v>21</v>
      </c>
      <c r="R148" t="s">
        <v>22</v>
      </c>
      <c r="S148" t="s">
        <v>23</v>
      </c>
      <c r="T148" t="s">
        <v>29</v>
      </c>
      <c r="U148" s="1">
        <v>45373.762071759258</v>
      </c>
      <c r="V148" t="s">
        <v>30</v>
      </c>
      <c r="W148" t="s">
        <v>54</v>
      </c>
      <c r="X148" s="2">
        <v>45219</v>
      </c>
      <c r="Y148" s="2">
        <v>45219</v>
      </c>
      <c r="Z148" t="s">
        <v>54</v>
      </c>
      <c r="AA148">
        <v>710</v>
      </c>
      <c r="AB148" t="s">
        <v>28</v>
      </c>
      <c r="AC148">
        <v>1</v>
      </c>
    </row>
    <row r="149" spans="1:29" x14ac:dyDescent="0.25">
      <c r="A149">
        <f t="shared" si="8"/>
        <v>1</v>
      </c>
      <c r="B149">
        <f t="shared" si="9"/>
        <v>1</v>
      </c>
      <c r="C149" t="str">
        <f t="shared" si="10"/>
        <v>NA</v>
      </c>
      <c r="D149">
        <f t="shared" si="11"/>
        <v>0</v>
      </c>
      <c r="E149" t="str">
        <f>VLOOKUP(L149,Hydro[],2,FALSE)</f>
        <v>GRA - Lower Granite Dam Adult</v>
      </c>
      <c r="F149">
        <f>MATCH(L149,'VLOOKUP Function'!A:A,0)</f>
        <v>72</v>
      </c>
      <c r="G149" t="str" cm="1">
        <f t="array" ref="G149">INDEX('VLOOKUP Function'!B:B,F149)</f>
        <v>GRA - Lower Granite Dam Adult</v>
      </c>
      <c r="H149" t="str">
        <f>INDEX('VLOOKUP Function'!B:B, MATCH('Interrogation Detail Lochsa'!L149,'VLOOKUP Function'!A:A,0))</f>
        <v>GRA - Lower Granite Dam Adult</v>
      </c>
      <c r="I149" t="str">
        <f>_xlfn.XLOOKUP(L149,'Interrogation Summary Hydro'!A:A,'Interrogation Summary Hydro'!D:D,"No hydrosystem detection")</f>
        <v>GRA - Lower Granite Dam Adult</v>
      </c>
      <c r="J149" s="2">
        <f>_xlfn.XLOOKUP(L149,'Interrogation Summary Hydro'!A:A,'Interrogation Summary Hydro'!E:E,"#NA")</f>
        <v>45219.419131944444</v>
      </c>
      <c r="K149" s="2" t="str" cm="1">
        <f t="array" ref="K149">VLOOKUP($L149&amp;U149,CHOOSE({1,2},MULTILOOKUP!$A$2:$A$436&amp;MULTILOOKUP!$B$2:$B$436,MULTILOOKUP!$C$2:$C$436),2,FALSE)</f>
        <v>B1</v>
      </c>
      <c r="L149" t="s">
        <v>185</v>
      </c>
      <c r="M149" t="s">
        <v>184</v>
      </c>
      <c r="N149">
        <v>3</v>
      </c>
      <c r="O149" t="s">
        <v>20</v>
      </c>
      <c r="P149">
        <v>2</v>
      </c>
      <c r="Q149" t="s">
        <v>21</v>
      </c>
      <c r="R149" t="s">
        <v>22</v>
      </c>
      <c r="S149" t="s">
        <v>23</v>
      </c>
      <c r="T149" t="s">
        <v>24</v>
      </c>
      <c r="U149" s="1">
        <v>45371.773275462961</v>
      </c>
      <c r="V149" t="s">
        <v>32</v>
      </c>
      <c r="W149" t="s">
        <v>54</v>
      </c>
      <c r="X149" s="2">
        <v>45219</v>
      </c>
      <c r="Y149" s="2">
        <v>45219</v>
      </c>
      <c r="Z149" t="s">
        <v>54</v>
      </c>
      <c r="AA149">
        <v>830</v>
      </c>
      <c r="AB149" t="s">
        <v>28</v>
      </c>
      <c r="AC149">
        <v>1</v>
      </c>
    </row>
    <row r="150" spans="1:29" x14ac:dyDescent="0.25">
      <c r="A150">
        <f t="shared" si="8"/>
        <v>0</v>
      </c>
      <c r="B150">
        <f t="shared" si="9"/>
        <v>2</v>
      </c>
      <c r="C150" t="str">
        <f t="shared" si="10"/>
        <v>NA</v>
      </c>
      <c r="D150">
        <f t="shared" si="11"/>
        <v>0</v>
      </c>
      <c r="E150" t="str">
        <f>VLOOKUP(L150,Hydro[],2,FALSE)</f>
        <v>GRA - Lower Granite Dam Adult</v>
      </c>
      <c r="F150">
        <f>MATCH(L150,'VLOOKUP Function'!A:A,0)</f>
        <v>72</v>
      </c>
      <c r="G150" t="str" cm="1">
        <f t="array" ref="G150">INDEX('VLOOKUP Function'!B:B,F150)</f>
        <v>GRA - Lower Granite Dam Adult</v>
      </c>
      <c r="H150" t="str">
        <f>INDEX('VLOOKUP Function'!B:B, MATCH('Interrogation Detail Lochsa'!L150,'VLOOKUP Function'!A:A,0))</f>
        <v>GRA - Lower Granite Dam Adult</v>
      </c>
      <c r="I150" t="str">
        <f>_xlfn.XLOOKUP(L150,'Interrogation Summary Hydro'!A:A,'Interrogation Summary Hydro'!D:D,"No hydrosystem detection")</f>
        <v>GRA - Lower Granite Dam Adult</v>
      </c>
      <c r="J150" s="2">
        <f>_xlfn.XLOOKUP(L150,'Interrogation Summary Hydro'!A:A,'Interrogation Summary Hydro'!E:E,"#NA")</f>
        <v>45219.419131944444</v>
      </c>
      <c r="K150" s="2" t="str" cm="1">
        <f t="array" ref="K150">VLOOKUP($L150&amp;U150,CHOOSE({1,2},MULTILOOKUP!$A$2:$A$436&amp;MULTILOOKUP!$B$2:$B$436,MULTILOOKUP!$C$2:$C$436),2,FALSE)</f>
        <v>A1</v>
      </c>
      <c r="L150" t="s">
        <v>185</v>
      </c>
      <c r="M150" t="s">
        <v>184</v>
      </c>
      <c r="N150">
        <v>3</v>
      </c>
      <c r="O150" t="s">
        <v>20</v>
      </c>
      <c r="P150">
        <v>2</v>
      </c>
      <c r="Q150" t="s">
        <v>21</v>
      </c>
      <c r="R150" t="s">
        <v>22</v>
      </c>
      <c r="S150" t="s">
        <v>23</v>
      </c>
      <c r="T150" t="s">
        <v>29</v>
      </c>
      <c r="U150" s="1">
        <v>45371.957557870373</v>
      </c>
      <c r="V150" t="s">
        <v>33</v>
      </c>
      <c r="W150" t="s">
        <v>54</v>
      </c>
      <c r="X150" s="2">
        <v>45219</v>
      </c>
      <c r="Y150" s="2">
        <v>45219</v>
      </c>
      <c r="Z150" t="s">
        <v>54</v>
      </c>
      <c r="AA150">
        <v>830</v>
      </c>
      <c r="AB150" t="s">
        <v>28</v>
      </c>
      <c r="AC150">
        <v>1</v>
      </c>
    </row>
    <row r="151" spans="1:29" x14ac:dyDescent="0.25">
      <c r="A151">
        <f t="shared" si="8"/>
        <v>1</v>
      </c>
      <c r="B151">
        <f t="shared" si="9"/>
        <v>1</v>
      </c>
      <c r="C151" t="str">
        <f t="shared" si="10"/>
        <v>NA</v>
      </c>
      <c r="D151">
        <f t="shared" si="11"/>
        <v>0</v>
      </c>
      <c r="E151" t="str">
        <f>VLOOKUP(L151,Hydro[],2,FALSE)</f>
        <v>GRA - Lower Granite Dam Adult</v>
      </c>
      <c r="F151">
        <f>MATCH(L151,'VLOOKUP Function'!A:A,0)</f>
        <v>73</v>
      </c>
      <c r="G151" t="str" cm="1">
        <f t="array" ref="G151">INDEX('VLOOKUP Function'!B:B,F151)</f>
        <v>GRA - Lower Granite Dam Adult</v>
      </c>
      <c r="H151" t="str">
        <f>INDEX('VLOOKUP Function'!B:B, MATCH('Interrogation Detail Lochsa'!L151,'VLOOKUP Function'!A:A,0))</f>
        <v>GRA - Lower Granite Dam Adult</v>
      </c>
      <c r="I151" t="str">
        <f>_xlfn.XLOOKUP(L151,'Interrogation Summary Hydro'!A:A,'Interrogation Summary Hydro'!D:D,"No hydrosystem detection")</f>
        <v>GRA - Lower Granite Dam Adult</v>
      </c>
      <c r="J151" s="2">
        <f>_xlfn.XLOOKUP(L151,'Interrogation Summary Hydro'!A:A,'Interrogation Summary Hydro'!E:E,"#NA")</f>
        <v>45220.53670138889</v>
      </c>
      <c r="K151" s="2" t="str" cm="1">
        <f t="array" ref="K151">VLOOKUP($L151&amp;U151,CHOOSE({1,2},MULTILOOKUP!$A$2:$A$436&amp;MULTILOOKUP!$B$2:$B$436,MULTILOOKUP!$C$2:$C$436),2,FALSE)</f>
        <v>B3</v>
      </c>
      <c r="L151" t="s">
        <v>186</v>
      </c>
      <c r="M151" t="s">
        <v>187</v>
      </c>
      <c r="N151">
        <v>3</v>
      </c>
      <c r="O151" t="s">
        <v>20</v>
      </c>
      <c r="P151">
        <v>2</v>
      </c>
      <c r="Q151" t="s">
        <v>21</v>
      </c>
      <c r="R151" t="s">
        <v>22</v>
      </c>
      <c r="S151" t="s">
        <v>23</v>
      </c>
      <c r="T151" t="s">
        <v>24</v>
      </c>
      <c r="U151" s="1">
        <v>45369.095185185186</v>
      </c>
      <c r="V151" t="s">
        <v>78</v>
      </c>
      <c r="W151" t="s">
        <v>54</v>
      </c>
      <c r="X151" s="2">
        <v>45220</v>
      </c>
      <c r="Y151" s="2">
        <v>45220</v>
      </c>
      <c r="Z151" t="s">
        <v>54</v>
      </c>
      <c r="AA151">
        <v>910</v>
      </c>
      <c r="AB151" t="s">
        <v>28</v>
      </c>
      <c r="AC151">
        <v>1</v>
      </c>
    </row>
    <row r="152" spans="1:29" x14ac:dyDescent="0.25">
      <c r="A152">
        <f t="shared" si="8"/>
        <v>0</v>
      </c>
      <c r="B152">
        <f t="shared" si="9"/>
        <v>2</v>
      </c>
      <c r="C152" t="str">
        <f t="shared" si="10"/>
        <v>NA</v>
      </c>
      <c r="D152">
        <f t="shared" si="11"/>
        <v>0</v>
      </c>
      <c r="E152" t="str">
        <f>VLOOKUP(L152,Hydro[],2,FALSE)</f>
        <v>GRA - Lower Granite Dam Adult</v>
      </c>
      <c r="F152">
        <f>MATCH(L152,'VLOOKUP Function'!A:A,0)</f>
        <v>73</v>
      </c>
      <c r="G152" t="str" cm="1">
        <f t="array" ref="G152">INDEX('VLOOKUP Function'!B:B,F152)</f>
        <v>GRA - Lower Granite Dam Adult</v>
      </c>
      <c r="H152" t="str">
        <f>INDEX('VLOOKUP Function'!B:B, MATCH('Interrogation Detail Lochsa'!L152,'VLOOKUP Function'!A:A,0))</f>
        <v>GRA - Lower Granite Dam Adult</v>
      </c>
      <c r="I152" t="str">
        <f>_xlfn.XLOOKUP(L152,'Interrogation Summary Hydro'!A:A,'Interrogation Summary Hydro'!D:D,"No hydrosystem detection")</f>
        <v>GRA - Lower Granite Dam Adult</v>
      </c>
      <c r="J152" s="2">
        <f>_xlfn.XLOOKUP(L152,'Interrogation Summary Hydro'!A:A,'Interrogation Summary Hydro'!E:E,"#NA")</f>
        <v>45220.53670138889</v>
      </c>
      <c r="K152" s="2" t="str" cm="1">
        <f t="array" ref="K152">VLOOKUP($L152&amp;U152,CHOOSE({1,2},MULTILOOKUP!$A$2:$A$436&amp;MULTILOOKUP!$B$2:$B$436,MULTILOOKUP!$C$2:$C$436),2,FALSE)</f>
        <v>A4</v>
      </c>
      <c r="L152" t="s">
        <v>186</v>
      </c>
      <c r="M152" t="s">
        <v>187</v>
      </c>
      <c r="N152">
        <v>3</v>
      </c>
      <c r="O152" t="s">
        <v>20</v>
      </c>
      <c r="P152">
        <v>2</v>
      </c>
      <c r="Q152" t="s">
        <v>21</v>
      </c>
      <c r="R152" t="s">
        <v>22</v>
      </c>
      <c r="S152" t="s">
        <v>23</v>
      </c>
      <c r="T152" t="s">
        <v>29</v>
      </c>
      <c r="U152" s="1">
        <v>45369.243495370371</v>
      </c>
      <c r="V152" t="s">
        <v>56</v>
      </c>
      <c r="W152" t="s">
        <v>54</v>
      </c>
      <c r="X152" s="2">
        <v>45220</v>
      </c>
      <c r="Y152" s="2">
        <v>45220</v>
      </c>
      <c r="Z152" t="s">
        <v>54</v>
      </c>
      <c r="AA152">
        <v>910</v>
      </c>
      <c r="AB152" t="s">
        <v>28</v>
      </c>
      <c r="AC152">
        <v>1</v>
      </c>
    </row>
    <row r="153" spans="1:29" x14ac:dyDescent="0.25">
      <c r="A153">
        <f t="shared" si="8"/>
        <v>0</v>
      </c>
      <c r="B153">
        <f t="shared" si="9"/>
        <v>3</v>
      </c>
      <c r="C153" t="str">
        <f t="shared" si="10"/>
        <v>NA</v>
      </c>
      <c r="D153">
        <f t="shared" si="11"/>
        <v>0</v>
      </c>
      <c r="E153" t="str">
        <f>VLOOKUP(L153,Hydro[],2,FALSE)</f>
        <v>GRA - Lower Granite Dam Adult</v>
      </c>
      <c r="F153">
        <f>MATCH(L153,'VLOOKUP Function'!A:A,0)</f>
        <v>73</v>
      </c>
      <c r="G153" t="str" cm="1">
        <f t="array" ref="G153">INDEX('VLOOKUP Function'!B:B,F153)</f>
        <v>GRA - Lower Granite Dam Adult</v>
      </c>
      <c r="H153" t="str">
        <f>INDEX('VLOOKUP Function'!B:B, MATCH('Interrogation Detail Lochsa'!L153,'VLOOKUP Function'!A:A,0))</f>
        <v>GRA - Lower Granite Dam Adult</v>
      </c>
      <c r="I153" t="str">
        <f>_xlfn.XLOOKUP(L153,'Interrogation Summary Hydro'!A:A,'Interrogation Summary Hydro'!D:D,"No hydrosystem detection")</f>
        <v>GRA - Lower Granite Dam Adult</v>
      </c>
      <c r="J153" s="2">
        <f>_xlfn.XLOOKUP(L153,'Interrogation Summary Hydro'!A:A,'Interrogation Summary Hydro'!E:E,"#NA")</f>
        <v>45220.53670138889</v>
      </c>
      <c r="K153" s="2" t="str" cm="1">
        <f t="array" ref="K153">VLOOKUP($L153&amp;U153,CHOOSE({1,2},MULTILOOKUP!$A$2:$A$436&amp;MULTILOOKUP!$B$2:$B$436,MULTILOOKUP!$C$2:$C$436),2,FALSE)</f>
        <v>B9</v>
      </c>
      <c r="L153" t="s">
        <v>186</v>
      </c>
      <c r="M153" t="s">
        <v>187</v>
      </c>
      <c r="N153">
        <v>3</v>
      </c>
      <c r="O153" t="s">
        <v>20</v>
      </c>
      <c r="P153">
        <v>2</v>
      </c>
      <c r="Q153" t="s">
        <v>21</v>
      </c>
      <c r="R153" t="s">
        <v>22</v>
      </c>
      <c r="S153" t="s">
        <v>23</v>
      </c>
      <c r="T153" t="s">
        <v>24</v>
      </c>
      <c r="U153" s="1">
        <v>45382.161099537036</v>
      </c>
      <c r="V153" t="s">
        <v>25</v>
      </c>
      <c r="W153" t="s">
        <v>54</v>
      </c>
      <c r="X153" s="2">
        <v>45220</v>
      </c>
      <c r="Y153" s="2">
        <v>45220</v>
      </c>
      <c r="Z153" t="s">
        <v>54</v>
      </c>
      <c r="AA153">
        <v>910</v>
      </c>
      <c r="AB153" t="s">
        <v>28</v>
      </c>
      <c r="AC153">
        <v>1</v>
      </c>
    </row>
    <row r="154" spans="1:29" x14ac:dyDescent="0.25">
      <c r="A154">
        <f t="shared" si="8"/>
        <v>1</v>
      </c>
      <c r="B154">
        <f t="shared" si="9"/>
        <v>1</v>
      </c>
      <c r="C154" t="str">
        <f t="shared" si="10"/>
        <v>NA</v>
      </c>
      <c r="D154">
        <f t="shared" si="11"/>
        <v>0</v>
      </c>
      <c r="E154" t="str">
        <f>VLOOKUP(L154,Hydro[],2,FALSE)</f>
        <v>GRA - Lower Granite Dam Adult</v>
      </c>
      <c r="F154">
        <f>MATCH(L154,'VLOOKUP Function'!A:A,0)</f>
        <v>74</v>
      </c>
      <c r="G154" t="str" cm="1">
        <f t="array" ref="G154">INDEX('VLOOKUP Function'!B:B,F154)</f>
        <v>GRA - Lower Granite Dam Adult</v>
      </c>
      <c r="H154" t="str">
        <f>INDEX('VLOOKUP Function'!B:B, MATCH('Interrogation Detail Lochsa'!L154,'VLOOKUP Function'!A:A,0))</f>
        <v>GRA - Lower Granite Dam Adult</v>
      </c>
      <c r="I154" t="str">
        <f>_xlfn.XLOOKUP(L154,'Interrogation Summary Hydro'!A:A,'Interrogation Summary Hydro'!D:D,"No hydrosystem detection")</f>
        <v>GRA - Lower Granite Dam Adult</v>
      </c>
      <c r="J154" s="2">
        <f>_xlfn.XLOOKUP(L154,'Interrogation Summary Hydro'!A:A,'Interrogation Summary Hydro'!E:E,"#NA")</f>
        <v>45197.607349537036</v>
      </c>
      <c r="K154" s="2" t="str" cm="1">
        <f t="array" ref="K154">VLOOKUP($L154&amp;U154,CHOOSE({1,2},MULTILOOKUP!$A$2:$A$436&amp;MULTILOOKUP!$B$2:$B$436,MULTILOOKUP!$C$2:$C$436),2,FALSE)</f>
        <v>BA</v>
      </c>
      <c r="L154" t="s">
        <v>188</v>
      </c>
      <c r="M154" t="s">
        <v>189</v>
      </c>
      <c r="N154">
        <v>3</v>
      </c>
      <c r="O154" t="s">
        <v>20</v>
      </c>
      <c r="P154">
        <v>2</v>
      </c>
      <c r="Q154" t="s">
        <v>21</v>
      </c>
      <c r="R154" t="s">
        <v>22</v>
      </c>
      <c r="S154" t="s">
        <v>23</v>
      </c>
      <c r="T154" t="s">
        <v>24</v>
      </c>
      <c r="U154" s="1">
        <v>45391.784270833334</v>
      </c>
      <c r="V154" t="s">
        <v>39</v>
      </c>
      <c r="W154" t="s">
        <v>54</v>
      </c>
      <c r="X154" s="2">
        <v>45197</v>
      </c>
      <c r="Y154" s="2">
        <v>45197</v>
      </c>
      <c r="Z154" t="s">
        <v>54</v>
      </c>
      <c r="AA154">
        <v>780</v>
      </c>
      <c r="AB154" t="s">
        <v>28</v>
      </c>
      <c r="AC154">
        <v>1</v>
      </c>
    </row>
    <row r="155" spans="1:29" x14ac:dyDescent="0.25">
      <c r="A155">
        <f t="shared" si="8"/>
        <v>0</v>
      </c>
      <c r="B155">
        <f t="shared" si="9"/>
        <v>2</v>
      </c>
      <c r="C155" t="str">
        <f t="shared" si="10"/>
        <v>NA</v>
      </c>
      <c r="D155">
        <f t="shared" si="11"/>
        <v>0</v>
      </c>
      <c r="E155" t="str">
        <f>VLOOKUP(L155,Hydro[],2,FALSE)</f>
        <v>GRA - Lower Granite Dam Adult</v>
      </c>
      <c r="F155">
        <f>MATCH(L155,'VLOOKUP Function'!A:A,0)</f>
        <v>74</v>
      </c>
      <c r="G155" t="str" cm="1">
        <f t="array" ref="G155">INDEX('VLOOKUP Function'!B:B,F155)</f>
        <v>GRA - Lower Granite Dam Adult</v>
      </c>
      <c r="H155" t="str">
        <f>INDEX('VLOOKUP Function'!B:B, MATCH('Interrogation Detail Lochsa'!L155,'VLOOKUP Function'!A:A,0))</f>
        <v>GRA - Lower Granite Dam Adult</v>
      </c>
      <c r="I155" t="str">
        <f>_xlfn.XLOOKUP(L155,'Interrogation Summary Hydro'!A:A,'Interrogation Summary Hydro'!D:D,"No hydrosystem detection")</f>
        <v>GRA - Lower Granite Dam Adult</v>
      </c>
      <c r="J155" s="2">
        <f>_xlfn.XLOOKUP(L155,'Interrogation Summary Hydro'!A:A,'Interrogation Summary Hydro'!E:E,"#NA")</f>
        <v>45197.607349537036</v>
      </c>
      <c r="K155" s="2" t="str" cm="1">
        <f t="array" ref="K155">VLOOKUP($L155&amp;U155,CHOOSE({1,2},MULTILOOKUP!$A$2:$A$436&amp;MULTILOOKUP!$B$2:$B$436,MULTILOOKUP!$C$2:$C$436),2,FALSE)</f>
        <v>A2</v>
      </c>
      <c r="L155" t="s">
        <v>188</v>
      </c>
      <c r="M155" t="s">
        <v>189</v>
      </c>
      <c r="N155">
        <v>3</v>
      </c>
      <c r="O155" t="s">
        <v>20</v>
      </c>
      <c r="P155">
        <v>2</v>
      </c>
      <c r="Q155" t="s">
        <v>21</v>
      </c>
      <c r="R155" t="s">
        <v>22</v>
      </c>
      <c r="S155" t="s">
        <v>23</v>
      </c>
      <c r="T155" t="s">
        <v>29</v>
      </c>
      <c r="U155" s="1">
        <v>45392.654224537036</v>
      </c>
      <c r="V155" t="s">
        <v>36</v>
      </c>
      <c r="W155" t="s">
        <v>54</v>
      </c>
      <c r="X155" s="2">
        <v>45197</v>
      </c>
      <c r="Y155" s="2">
        <v>45197</v>
      </c>
      <c r="Z155" t="s">
        <v>54</v>
      </c>
      <c r="AA155">
        <v>780</v>
      </c>
      <c r="AB155" t="s">
        <v>28</v>
      </c>
      <c r="AC155">
        <v>1</v>
      </c>
    </row>
    <row r="156" spans="1:29" x14ac:dyDescent="0.25">
      <c r="A156">
        <f t="shared" si="8"/>
        <v>1</v>
      </c>
      <c r="B156">
        <f t="shared" si="9"/>
        <v>1</v>
      </c>
      <c r="C156" t="str">
        <f t="shared" si="10"/>
        <v>NA</v>
      </c>
      <c r="D156">
        <f t="shared" si="11"/>
        <v>0</v>
      </c>
      <c r="E156" t="str">
        <f>VLOOKUP(L156,Hydro[],2,FALSE)</f>
        <v>GRA - Lower Granite Dam Adult</v>
      </c>
      <c r="F156">
        <f>MATCH(L156,'VLOOKUP Function'!A:A,0)</f>
        <v>75</v>
      </c>
      <c r="G156" t="str" cm="1">
        <f t="array" ref="G156">INDEX('VLOOKUP Function'!B:B,F156)</f>
        <v>GRA - Lower Granite Dam Adult</v>
      </c>
      <c r="H156" t="str">
        <f>INDEX('VLOOKUP Function'!B:B, MATCH('Interrogation Detail Lochsa'!L156,'VLOOKUP Function'!A:A,0))</f>
        <v>GRA - Lower Granite Dam Adult</v>
      </c>
      <c r="I156" t="str">
        <f>_xlfn.XLOOKUP(L156,'Interrogation Summary Hydro'!A:A,'Interrogation Summary Hydro'!D:D,"No hydrosystem detection")</f>
        <v>GRA - Lower Granite Dam Adult</v>
      </c>
      <c r="J156" s="2">
        <f>_xlfn.XLOOKUP(L156,'Interrogation Summary Hydro'!A:A,'Interrogation Summary Hydro'!E:E,"#NA")</f>
        <v>45197.457280092596</v>
      </c>
      <c r="K156" s="2" t="str" cm="1">
        <f t="array" ref="K156">VLOOKUP($L156&amp;U156,CHOOSE({1,2},MULTILOOKUP!$A$2:$A$436&amp;MULTILOOKUP!$B$2:$B$436,MULTILOOKUP!$C$2:$C$436),2,FALSE)</f>
        <v>B7</v>
      </c>
      <c r="L156" t="s">
        <v>190</v>
      </c>
      <c r="M156" t="s">
        <v>189</v>
      </c>
      <c r="N156">
        <v>3</v>
      </c>
      <c r="O156" t="s">
        <v>20</v>
      </c>
      <c r="P156">
        <v>2</v>
      </c>
      <c r="Q156" t="s">
        <v>21</v>
      </c>
      <c r="R156" t="s">
        <v>22</v>
      </c>
      <c r="S156" t="s">
        <v>23</v>
      </c>
      <c r="T156" t="s">
        <v>29</v>
      </c>
      <c r="U156" s="1">
        <v>45371.8440162037</v>
      </c>
      <c r="V156" t="s">
        <v>61</v>
      </c>
      <c r="W156" t="s">
        <v>54</v>
      </c>
      <c r="X156" s="2">
        <v>45197</v>
      </c>
      <c r="Y156" s="2">
        <v>45197</v>
      </c>
      <c r="Z156" t="s">
        <v>54</v>
      </c>
      <c r="AA156">
        <v>670</v>
      </c>
      <c r="AB156" t="s">
        <v>28</v>
      </c>
      <c r="AC156">
        <v>1</v>
      </c>
    </row>
    <row r="157" spans="1:29" x14ac:dyDescent="0.25">
      <c r="A157">
        <f t="shared" si="8"/>
        <v>1</v>
      </c>
      <c r="B157">
        <f t="shared" si="9"/>
        <v>1</v>
      </c>
      <c r="C157" t="str">
        <f t="shared" si="10"/>
        <v>NA</v>
      </c>
      <c r="D157">
        <f t="shared" si="11"/>
        <v>0</v>
      </c>
      <c r="E157" t="str">
        <f>VLOOKUP(L157,Hydro[],2,FALSE)</f>
        <v>GRA - Lower Granite Dam Adult</v>
      </c>
      <c r="F157">
        <f>MATCH(L157,'VLOOKUP Function'!A:A,0)</f>
        <v>76</v>
      </c>
      <c r="G157" t="str" cm="1">
        <f t="array" ref="G157">INDEX('VLOOKUP Function'!B:B,F157)</f>
        <v>GRA - Lower Granite Dam Adult</v>
      </c>
      <c r="H157" t="str">
        <f>INDEX('VLOOKUP Function'!B:B, MATCH('Interrogation Detail Lochsa'!L157,'VLOOKUP Function'!A:A,0))</f>
        <v>GRA - Lower Granite Dam Adult</v>
      </c>
      <c r="I157" t="str">
        <f>_xlfn.XLOOKUP(L157,'Interrogation Summary Hydro'!A:A,'Interrogation Summary Hydro'!D:D,"No hydrosystem detection")</f>
        <v>GRA - Lower Granite Dam Adult</v>
      </c>
      <c r="J157" s="2">
        <f>_xlfn.XLOOKUP(L157,'Interrogation Summary Hydro'!A:A,'Interrogation Summary Hydro'!E:E,"#NA")</f>
        <v>45198.498043981483</v>
      </c>
      <c r="K157" s="2" t="str" cm="1">
        <f t="array" ref="K157">VLOOKUP($L157&amp;U157,CHOOSE({1,2},MULTILOOKUP!$A$2:$A$436&amp;MULTILOOKUP!$B$2:$B$436,MULTILOOKUP!$C$2:$C$436),2,FALSE)</f>
        <v>A2</v>
      </c>
      <c r="L157" t="s">
        <v>191</v>
      </c>
      <c r="M157" t="s">
        <v>192</v>
      </c>
      <c r="N157">
        <v>3</v>
      </c>
      <c r="O157" t="s">
        <v>20</v>
      </c>
      <c r="P157">
        <v>2</v>
      </c>
      <c r="Q157" t="s">
        <v>21</v>
      </c>
      <c r="R157" t="s">
        <v>22</v>
      </c>
      <c r="S157" t="s">
        <v>23</v>
      </c>
      <c r="T157" t="s">
        <v>24</v>
      </c>
      <c r="U157" s="1">
        <v>45368.050393518519</v>
      </c>
      <c r="V157" t="s">
        <v>36</v>
      </c>
      <c r="W157" t="s">
        <v>54</v>
      </c>
      <c r="X157" s="2">
        <v>45198</v>
      </c>
      <c r="Y157" s="2">
        <v>45198</v>
      </c>
      <c r="Z157" t="s">
        <v>54</v>
      </c>
      <c r="AA157">
        <v>830</v>
      </c>
      <c r="AB157" t="s">
        <v>28</v>
      </c>
      <c r="AC157">
        <v>1</v>
      </c>
    </row>
    <row r="158" spans="1:29" x14ac:dyDescent="0.25">
      <c r="A158">
        <f t="shared" si="8"/>
        <v>0</v>
      </c>
      <c r="B158">
        <f t="shared" si="9"/>
        <v>2</v>
      </c>
      <c r="C158" t="str">
        <f t="shared" si="10"/>
        <v>NA</v>
      </c>
      <c r="D158">
        <f t="shared" si="11"/>
        <v>0</v>
      </c>
      <c r="E158" t="str">
        <f>VLOOKUP(L158,Hydro[],2,FALSE)</f>
        <v>GRA - Lower Granite Dam Adult</v>
      </c>
      <c r="F158">
        <f>MATCH(L158,'VLOOKUP Function'!A:A,0)</f>
        <v>76</v>
      </c>
      <c r="G158" t="str" cm="1">
        <f t="array" ref="G158">INDEX('VLOOKUP Function'!B:B,F158)</f>
        <v>GRA - Lower Granite Dam Adult</v>
      </c>
      <c r="H158" t="str">
        <f>INDEX('VLOOKUP Function'!B:B, MATCH('Interrogation Detail Lochsa'!L158,'VLOOKUP Function'!A:A,0))</f>
        <v>GRA - Lower Granite Dam Adult</v>
      </c>
      <c r="I158" t="str">
        <f>_xlfn.XLOOKUP(L158,'Interrogation Summary Hydro'!A:A,'Interrogation Summary Hydro'!D:D,"No hydrosystem detection")</f>
        <v>GRA - Lower Granite Dam Adult</v>
      </c>
      <c r="J158" s="2">
        <f>_xlfn.XLOOKUP(L158,'Interrogation Summary Hydro'!A:A,'Interrogation Summary Hydro'!E:E,"#NA")</f>
        <v>45198.498043981483</v>
      </c>
      <c r="K158" s="2" t="str" cm="1">
        <f t="array" ref="K158">VLOOKUP($L158&amp;U158,CHOOSE({1,2},MULTILOOKUP!$A$2:$A$436&amp;MULTILOOKUP!$B$2:$B$436,MULTILOOKUP!$C$2:$C$436),2,FALSE)</f>
        <v>B1</v>
      </c>
      <c r="L158" t="s">
        <v>191</v>
      </c>
      <c r="M158" t="s">
        <v>192</v>
      </c>
      <c r="N158">
        <v>3</v>
      </c>
      <c r="O158" t="s">
        <v>20</v>
      </c>
      <c r="P158">
        <v>2</v>
      </c>
      <c r="Q158" t="s">
        <v>21</v>
      </c>
      <c r="R158" t="s">
        <v>22</v>
      </c>
      <c r="S158" t="s">
        <v>23</v>
      </c>
      <c r="T158" t="s">
        <v>24</v>
      </c>
      <c r="U158" s="1">
        <v>45368.053796296299</v>
      </c>
      <c r="V158" t="s">
        <v>32</v>
      </c>
      <c r="W158" t="s">
        <v>54</v>
      </c>
      <c r="X158" s="2">
        <v>45198</v>
      </c>
      <c r="Y158" s="2">
        <v>45198</v>
      </c>
      <c r="Z158" t="s">
        <v>54</v>
      </c>
      <c r="AA158">
        <v>830</v>
      </c>
      <c r="AB158" t="s">
        <v>28</v>
      </c>
      <c r="AC158">
        <v>1</v>
      </c>
    </row>
    <row r="159" spans="1:29" x14ac:dyDescent="0.25">
      <c r="A159">
        <f t="shared" si="8"/>
        <v>0</v>
      </c>
      <c r="B159">
        <f t="shared" si="9"/>
        <v>3</v>
      </c>
      <c r="C159" t="str">
        <f t="shared" si="10"/>
        <v>NA</v>
      </c>
      <c r="D159">
        <f t="shared" si="11"/>
        <v>0</v>
      </c>
      <c r="E159" t="str">
        <f>VLOOKUP(L159,Hydro[],2,FALSE)</f>
        <v>GRA - Lower Granite Dam Adult</v>
      </c>
      <c r="F159">
        <f>MATCH(L159,'VLOOKUP Function'!A:A,0)</f>
        <v>76</v>
      </c>
      <c r="G159" t="str" cm="1">
        <f t="array" ref="G159">INDEX('VLOOKUP Function'!B:B,F159)</f>
        <v>GRA - Lower Granite Dam Adult</v>
      </c>
      <c r="H159" t="str">
        <f>INDEX('VLOOKUP Function'!B:B, MATCH('Interrogation Detail Lochsa'!L159,'VLOOKUP Function'!A:A,0))</f>
        <v>GRA - Lower Granite Dam Adult</v>
      </c>
      <c r="I159" t="str">
        <f>_xlfn.XLOOKUP(L159,'Interrogation Summary Hydro'!A:A,'Interrogation Summary Hydro'!D:D,"No hydrosystem detection")</f>
        <v>GRA - Lower Granite Dam Adult</v>
      </c>
      <c r="J159" s="2">
        <f>_xlfn.XLOOKUP(L159,'Interrogation Summary Hydro'!A:A,'Interrogation Summary Hydro'!E:E,"#NA")</f>
        <v>45198.498043981483</v>
      </c>
      <c r="K159" s="2" t="str" cm="1">
        <f t="array" ref="K159">VLOOKUP($L159&amp;U159,CHOOSE({1,2},MULTILOOKUP!$A$2:$A$436&amp;MULTILOOKUP!$B$2:$B$436,MULTILOOKUP!$C$2:$C$436),2,FALSE)</f>
        <v>A2</v>
      </c>
      <c r="L159" t="s">
        <v>191</v>
      </c>
      <c r="M159" t="s">
        <v>192</v>
      </c>
      <c r="N159">
        <v>3</v>
      </c>
      <c r="O159" t="s">
        <v>20</v>
      </c>
      <c r="P159">
        <v>2</v>
      </c>
      <c r="Q159" t="s">
        <v>21</v>
      </c>
      <c r="R159" t="s">
        <v>22</v>
      </c>
      <c r="S159" t="s">
        <v>23</v>
      </c>
      <c r="T159" t="s">
        <v>29</v>
      </c>
      <c r="U159" s="1">
        <v>45368.206134259257</v>
      </c>
      <c r="V159" t="s">
        <v>36</v>
      </c>
      <c r="W159" t="s">
        <v>54</v>
      </c>
      <c r="X159" s="2">
        <v>45198</v>
      </c>
      <c r="Y159" s="2">
        <v>45198</v>
      </c>
      <c r="Z159" t="s">
        <v>54</v>
      </c>
      <c r="AA159">
        <v>830</v>
      </c>
      <c r="AB159" t="s">
        <v>28</v>
      </c>
      <c r="AC159">
        <v>1</v>
      </c>
    </row>
    <row r="160" spans="1:29" x14ac:dyDescent="0.25">
      <c r="A160">
        <f t="shared" si="8"/>
        <v>1</v>
      </c>
      <c r="B160">
        <f t="shared" si="9"/>
        <v>1</v>
      </c>
      <c r="C160" t="str">
        <f t="shared" si="10"/>
        <v>NA</v>
      </c>
      <c r="D160">
        <f t="shared" si="11"/>
        <v>0</v>
      </c>
      <c r="E160" t="str">
        <f>VLOOKUP(L160,Hydro[],2,FALSE)</f>
        <v>GRA - Lower Granite Dam Adult</v>
      </c>
      <c r="F160">
        <f>MATCH(L160,'VLOOKUP Function'!A:A,0)</f>
        <v>77</v>
      </c>
      <c r="G160" t="str" cm="1">
        <f t="array" ref="G160">INDEX('VLOOKUP Function'!B:B,F160)</f>
        <v>GRA - Lower Granite Dam Adult</v>
      </c>
      <c r="H160" t="str">
        <f>INDEX('VLOOKUP Function'!B:B, MATCH('Interrogation Detail Lochsa'!L160,'VLOOKUP Function'!A:A,0))</f>
        <v>GRA - Lower Granite Dam Adult</v>
      </c>
      <c r="I160" t="str">
        <f>_xlfn.XLOOKUP(L160,'Interrogation Summary Hydro'!A:A,'Interrogation Summary Hydro'!D:D,"No hydrosystem detection")</f>
        <v>GRA - Lower Granite Dam Adult</v>
      </c>
      <c r="J160" s="2">
        <f>_xlfn.XLOOKUP(L160,'Interrogation Summary Hydro'!A:A,'Interrogation Summary Hydro'!E:E,"#NA")</f>
        <v>45210.586006944446</v>
      </c>
      <c r="K160" s="2" t="str" cm="1">
        <f t="array" ref="K160">VLOOKUP($L160&amp;U160,CHOOSE({1,2},MULTILOOKUP!$A$2:$A$436&amp;MULTILOOKUP!$B$2:$B$436,MULTILOOKUP!$C$2:$C$436),2,FALSE)</f>
        <v>A2</v>
      </c>
      <c r="L160" t="s">
        <v>193</v>
      </c>
      <c r="M160" t="s">
        <v>194</v>
      </c>
      <c r="N160">
        <v>3</v>
      </c>
      <c r="O160" t="s">
        <v>20</v>
      </c>
      <c r="P160">
        <v>2</v>
      </c>
      <c r="Q160" t="s">
        <v>21</v>
      </c>
      <c r="R160" t="s">
        <v>22</v>
      </c>
      <c r="S160" t="s">
        <v>23</v>
      </c>
      <c r="T160" t="s">
        <v>24</v>
      </c>
      <c r="U160" s="1">
        <v>45373.623506944445</v>
      </c>
      <c r="V160" t="s">
        <v>36</v>
      </c>
      <c r="W160" t="s">
        <v>54</v>
      </c>
      <c r="X160" s="2">
        <v>45210</v>
      </c>
      <c r="Y160" s="2">
        <v>45210</v>
      </c>
      <c r="Z160" t="s">
        <v>54</v>
      </c>
      <c r="AA160">
        <v>700</v>
      </c>
      <c r="AB160" t="s">
        <v>28</v>
      </c>
      <c r="AC160">
        <v>1</v>
      </c>
    </row>
    <row r="161" spans="1:29" x14ac:dyDescent="0.25">
      <c r="A161">
        <f t="shared" si="8"/>
        <v>0</v>
      </c>
      <c r="B161">
        <f t="shared" si="9"/>
        <v>2</v>
      </c>
      <c r="C161" t="str">
        <f t="shared" si="10"/>
        <v>NA</v>
      </c>
      <c r="D161">
        <f t="shared" si="11"/>
        <v>0</v>
      </c>
      <c r="E161" t="str">
        <f>VLOOKUP(L161,Hydro[],2,FALSE)</f>
        <v>GRA - Lower Granite Dam Adult</v>
      </c>
      <c r="F161">
        <f>MATCH(L161,'VLOOKUP Function'!A:A,0)</f>
        <v>77</v>
      </c>
      <c r="G161" t="str" cm="1">
        <f t="array" ref="G161">INDEX('VLOOKUP Function'!B:B,F161)</f>
        <v>GRA - Lower Granite Dam Adult</v>
      </c>
      <c r="H161" t="str">
        <f>INDEX('VLOOKUP Function'!B:B, MATCH('Interrogation Detail Lochsa'!L161,'VLOOKUP Function'!A:A,0))</f>
        <v>GRA - Lower Granite Dam Adult</v>
      </c>
      <c r="I161" t="str">
        <f>_xlfn.XLOOKUP(L161,'Interrogation Summary Hydro'!A:A,'Interrogation Summary Hydro'!D:D,"No hydrosystem detection")</f>
        <v>GRA - Lower Granite Dam Adult</v>
      </c>
      <c r="J161" s="2">
        <f>_xlfn.XLOOKUP(L161,'Interrogation Summary Hydro'!A:A,'Interrogation Summary Hydro'!E:E,"#NA")</f>
        <v>45210.586006944446</v>
      </c>
      <c r="K161" s="2" t="str" cm="1">
        <f t="array" ref="K161">VLOOKUP($L161&amp;U161,CHOOSE({1,2},MULTILOOKUP!$A$2:$A$436&amp;MULTILOOKUP!$B$2:$B$436,MULTILOOKUP!$C$2:$C$436),2,FALSE)</f>
        <v>B8</v>
      </c>
      <c r="L161" t="s">
        <v>193</v>
      </c>
      <c r="M161" t="s">
        <v>194</v>
      </c>
      <c r="N161">
        <v>3</v>
      </c>
      <c r="O161" t="s">
        <v>20</v>
      </c>
      <c r="P161">
        <v>2</v>
      </c>
      <c r="Q161" t="s">
        <v>21</v>
      </c>
      <c r="R161" t="s">
        <v>22</v>
      </c>
      <c r="S161" t="s">
        <v>23</v>
      </c>
      <c r="T161" t="s">
        <v>29</v>
      </c>
      <c r="U161" s="1">
        <v>45373.767106481479</v>
      </c>
      <c r="V161" t="s">
        <v>65</v>
      </c>
      <c r="W161" t="s">
        <v>54</v>
      </c>
      <c r="X161" s="2">
        <v>45210</v>
      </c>
      <c r="Y161" s="2">
        <v>45210</v>
      </c>
      <c r="Z161" t="s">
        <v>54</v>
      </c>
      <c r="AA161">
        <v>700</v>
      </c>
      <c r="AB161" t="s">
        <v>28</v>
      </c>
      <c r="AC161">
        <v>1</v>
      </c>
    </row>
    <row r="162" spans="1:29" x14ac:dyDescent="0.25">
      <c r="A162">
        <f t="shared" si="8"/>
        <v>0</v>
      </c>
      <c r="B162">
        <f t="shared" si="9"/>
        <v>3</v>
      </c>
      <c r="C162" t="str">
        <f t="shared" si="10"/>
        <v>NA</v>
      </c>
      <c r="D162">
        <f t="shared" si="11"/>
        <v>0</v>
      </c>
      <c r="E162" t="str">
        <f>VLOOKUP(L162,Hydro[],2,FALSE)</f>
        <v>GRA - Lower Granite Dam Adult</v>
      </c>
      <c r="F162">
        <f>MATCH(L162,'VLOOKUP Function'!A:A,0)</f>
        <v>77</v>
      </c>
      <c r="G162" t="str" cm="1">
        <f t="array" ref="G162">INDEX('VLOOKUP Function'!B:B,F162)</f>
        <v>GRA - Lower Granite Dam Adult</v>
      </c>
      <c r="H162" t="str">
        <f>INDEX('VLOOKUP Function'!B:B, MATCH('Interrogation Detail Lochsa'!L162,'VLOOKUP Function'!A:A,0))</f>
        <v>GRA - Lower Granite Dam Adult</v>
      </c>
      <c r="I162" t="str">
        <f>_xlfn.XLOOKUP(L162,'Interrogation Summary Hydro'!A:A,'Interrogation Summary Hydro'!D:D,"No hydrosystem detection")</f>
        <v>GRA - Lower Granite Dam Adult</v>
      </c>
      <c r="J162" s="2">
        <f>_xlfn.XLOOKUP(L162,'Interrogation Summary Hydro'!A:A,'Interrogation Summary Hydro'!E:E,"#NA")</f>
        <v>45210.586006944446</v>
      </c>
      <c r="K162" s="2" t="str" cm="1">
        <f t="array" ref="K162">VLOOKUP($L162&amp;U162,CHOOSE({1,2},MULTILOOKUP!$A$2:$A$436&amp;MULTILOOKUP!$B$2:$B$436,MULTILOOKUP!$C$2:$C$436),2,FALSE)</f>
        <v>A1</v>
      </c>
      <c r="L162" t="s">
        <v>193</v>
      </c>
      <c r="M162" t="s">
        <v>194</v>
      </c>
      <c r="N162">
        <v>3</v>
      </c>
      <c r="O162" t="s">
        <v>20</v>
      </c>
      <c r="P162">
        <v>2</v>
      </c>
      <c r="Q162" t="s">
        <v>21</v>
      </c>
      <c r="R162" t="s">
        <v>22</v>
      </c>
      <c r="S162" t="s">
        <v>23</v>
      </c>
      <c r="T162" t="s">
        <v>29</v>
      </c>
      <c r="U162" s="1">
        <v>45373.790706018517</v>
      </c>
      <c r="V162" t="s">
        <v>33</v>
      </c>
      <c r="W162" t="s">
        <v>54</v>
      </c>
      <c r="X162" s="2">
        <v>45210</v>
      </c>
      <c r="Y162" s="2">
        <v>45210</v>
      </c>
      <c r="Z162" t="s">
        <v>54</v>
      </c>
      <c r="AA162">
        <v>700</v>
      </c>
      <c r="AB162" t="s">
        <v>28</v>
      </c>
      <c r="AC162">
        <v>1</v>
      </c>
    </row>
    <row r="163" spans="1:29" x14ac:dyDescent="0.25">
      <c r="A163">
        <f t="shared" si="8"/>
        <v>0</v>
      </c>
      <c r="B163">
        <f t="shared" si="9"/>
        <v>4</v>
      </c>
      <c r="C163" t="str">
        <f t="shared" si="10"/>
        <v>NA</v>
      </c>
      <c r="D163">
        <f t="shared" si="11"/>
        <v>0</v>
      </c>
      <c r="E163" t="str">
        <f>VLOOKUP(L163,Hydro[],2,FALSE)</f>
        <v>GRA - Lower Granite Dam Adult</v>
      </c>
      <c r="F163">
        <f>MATCH(L163,'VLOOKUP Function'!A:A,0)</f>
        <v>77</v>
      </c>
      <c r="G163" t="str" cm="1">
        <f t="array" ref="G163">INDEX('VLOOKUP Function'!B:B,F163)</f>
        <v>GRA - Lower Granite Dam Adult</v>
      </c>
      <c r="H163" t="str">
        <f>INDEX('VLOOKUP Function'!B:B, MATCH('Interrogation Detail Lochsa'!L163,'VLOOKUP Function'!A:A,0))</f>
        <v>GRA - Lower Granite Dam Adult</v>
      </c>
      <c r="I163" t="str">
        <f>_xlfn.XLOOKUP(L163,'Interrogation Summary Hydro'!A:A,'Interrogation Summary Hydro'!D:D,"No hydrosystem detection")</f>
        <v>GRA - Lower Granite Dam Adult</v>
      </c>
      <c r="J163" s="2">
        <f>_xlfn.XLOOKUP(L163,'Interrogation Summary Hydro'!A:A,'Interrogation Summary Hydro'!E:E,"#NA")</f>
        <v>45210.586006944446</v>
      </c>
      <c r="K163" s="2" t="str" cm="1">
        <f t="array" ref="K163">VLOOKUP($L163&amp;U163,CHOOSE({1,2},MULTILOOKUP!$A$2:$A$436&amp;MULTILOOKUP!$B$2:$B$436,MULTILOOKUP!$C$2:$C$436),2,FALSE)</f>
        <v>B8</v>
      </c>
      <c r="L163" t="s">
        <v>193</v>
      </c>
      <c r="M163" t="s">
        <v>194</v>
      </c>
      <c r="N163">
        <v>3</v>
      </c>
      <c r="O163" t="s">
        <v>20</v>
      </c>
      <c r="P163">
        <v>2</v>
      </c>
      <c r="Q163" t="s">
        <v>21</v>
      </c>
      <c r="R163" t="s">
        <v>22</v>
      </c>
      <c r="S163" t="s">
        <v>23</v>
      </c>
      <c r="T163" t="s">
        <v>29</v>
      </c>
      <c r="U163" s="1">
        <v>45373.802685185183</v>
      </c>
      <c r="V163" t="s">
        <v>65</v>
      </c>
      <c r="W163" t="s">
        <v>54</v>
      </c>
      <c r="X163" s="2">
        <v>45210</v>
      </c>
      <c r="Y163" s="2">
        <v>45210</v>
      </c>
      <c r="Z163" t="s">
        <v>54</v>
      </c>
      <c r="AA163">
        <v>700</v>
      </c>
      <c r="AB163" t="s">
        <v>28</v>
      </c>
      <c r="AC163">
        <v>1</v>
      </c>
    </row>
    <row r="164" spans="1:29" x14ac:dyDescent="0.25">
      <c r="A164">
        <f t="shared" si="8"/>
        <v>1</v>
      </c>
      <c r="B164">
        <f t="shared" si="9"/>
        <v>1</v>
      </c>
      <c r="C164" t="str">
        <f t="shared" si="10"/>
        <v>NA</v>
      </c>
      <c r="D164">
        <f t="shared" si="11"/>
        <v>0</v>
      </c>
      <c r="E164" t="str">
        <f>VLOOKUP(L164,Hydro[],2,FALSE)</f>
        <v>GRA - Lower Granite Dam Adult</v>
      </c>
      <c r="F164">
        <f>MATCH(L164,'VLOOKUP Function'!A:A,0)</f>
        <v>78</v>
      </c>
      <c r="G164" t="str" cm="1">
        <f t="array" ref="G164">INDEX('VLOOKUP Function'!B:B,F164)</f>
        <v>GRA - Lower Granite Dam Adult</v>
      </c>
      <c r="H164" t="str">
        <f>INDEX('VLOOKUP Function'!B:B, MATCH('Interrogation Detail Lochsa'!L164,'VLOOKUP Function'!A:A,0))</f>
        <v>GRA - Lower Granite Dam Adult</v>
      </c>
      <c r="I164" t="str">
        <f>_xlfn.XLOOKUP(L164,'Interrogation Summary Hydro'!A:A,'Interrogation Summary Hydro'!D:D,"No hydrosystem detection")</f>
        <v>GRA - Lower Granite Dam Adult</v>
      </c>
      <c r="J164" s="2">
        <f>_xlfn.XLOOKUP(L164,'Interrogation Summary Hydro'!A:A,'Interrogation Summary Hydro'!E:E,"#NA")</f>
        <v>45213.609942129631</v>
      </c>
      <c r="K164" s="2" t="str" cm="1">
        <f t="array" ref="K164">VLOOKUP($L164&amp;U164,CHOOSE({1,2},MULTILOOKUP!$A$2:$A$436&amp;MULTILOOKUP!$B$2:$B$436,MULTILOOKUP!$C$2:$C$436),2,FALSE)</f>
        <v>A2</v>
      </c>
      <c r="L164" t="s">
        <v>195</v>
      </c>
      <c r="M164" t="s">
        <v>196</v>
      </c>
      <c r="N164">
        <v>3</v>
      </c>
      <c r="O164" t="s">
        <v>20</v>
      </c>
      <c r="P164">
        <v>2</v>
      </c>
      <c r="Q164" t="s">
        <v>21</v>
      </c>
      <c r="R164" t="s">
        <v>22</v>
      </c>
      <c r="S164" t="s">
        <v>23</v>
      </c>
      <c r="T164" t="s">
        <v>24</v>
      </c>
      <c r="U164" s="1">
        <v>45370.945023148146</v>
      </c>
      <c r="V164" t="s">
        <v>36</v>
      </c>
      <c r="W164" t="s">
        <v>54</v>
      </c>
      <c r="X164" s="2">
        <v>45213</v>
      </c>
      <c r="Y164" s="2">
        <v>45213</v>
      </c>
      <c r="Z164" t="s">
        <v>54</v>
      </c>
      <c r="AA164">
        <v>850</v>
      </c>
      <c r="AB164" t="s">
        <v>28</v>
      </c>
      <c r="AC164">
        <v>1</v>
      </c>
    </row>
    <row r="165" spans="1:29" x14ac:dyDescent="0.25">
      <c r="A165">
        <f t="shared" si="8"/>
        <v>0</v>
      </c>
      <c r="B165">
        <f t="shared" si="9"/>
        <v>2</v>
      </c>
      <c r="C165" t="str">
        <f t="shared" si="10"/>
        <v>NA</v>
      </c>
      <c r="D165">
        <f t="shared" si="11"/>
        <v>0</v>
      </c>
      <c r="E165" t="str">
        <f>VLOOKUP(L165,Hydro[],2,FALSE)</f>
        <v>GRA - Lower Granite Dam Adult</v>
      </c>
      <c r="F165">
        <f>MATCH(L165,'VLOOKUP Function'!A:A,0)</f>
        <v>78</v>
      </c>
      <c r="G165" t="str" cm="1">
        <f t="array" ref="G165">INDEX('VLOOKUP Function'!B:B,F165)</f>
        <v>GRA - Lower Granite Dam Adult</v>
      </c>
      <c r="H165" t="str">
        <f>INDEX('VLOOKUP Function'!B:B, MATCH('Interrogation Detail Lochsa'!L165,'VLOOKUP Function'!A:A,0))</f>
        <v>GRA - Lower Granite Dam Adult</v>
      </c>
      <c r="I165" t="str">
        <f>_xlfn.XLOOKUP(L165,'Interrogation Summary Hydro'!A:A,'Interrogation Summary Hydro'!D:D,"No hydrosystem detection")</f>
        <v>GRA - Lower Granite Dam Adult</v>
      </c>
      <c r="J165" s="2">
        <f>_xlfn.XLOOKUP(L165,'Interrogation Summary Hydro'!A:A,'Interrogation Summary Hydro'!E:E,"#NA")</f>
        <v>45213.609942129631</v>
      </c>
      <c r="K165" s="2" t="str" cm="1">
        <f t="array" ref="K165">VLOOKUP($L165&amp;U165,CHOOSE({1,2},MULTILOOKUP!$A$2:$A$436&amp;MULTILOOKUP!$B$2:$B$436,MULTILOOKUP!$C$2:$C$436),2,FALSE)</f>
        <v>A2</v>
      </c>
      <c r="L165" t="s">
        <v>195</v>
      </c>
      <c r="M165" t="s">
        <v>196</v>
      </c>
      <c r="N165">
        <v>3</v>
      </c>
      <c r="O165" t="s">
        <v>20</v>
      </c>
      <c r="P165">
        <v>2</v>
      </c>
      <c r="Q165" t="s">
        <v>21</v>
      </c>
      <c r="R165" t="s">
        <v>22</v>
      </c>
      <c r="S165" t="s">
        <v>23</v>
      </c>
      <c r="T165" t="s">
        <v>29</v>
      </c>
      <c r="U165" s="1">
        <v>45371.074247685188</v>
      </c>
      <c r="V165" t="s">
        <v>36</v>
      </c>
      <c r="W165" t="s">
        <v>54</v>
      </c>
      <c r="X165" s="2">
        <v>45213</v>
      </c>
      <c r="Y165" s="2">
        <v>45213</v>
      </c>
      <c r="Z165" t="s">
        <v>54</v>
      </c>
      <c r="AA165">
        <v>850</v>
      </c>
      <c r="AB165" t="s">
        <v>28</v>
      </c>
      <c r="AC165">
        <v>1</v>
      </c>
    </row>
    <row r="166" spans="1:29" x14ac:dyDescent="0.25">
      <c r="A166">
        <f t="shared" si="8"/>
        <v>1</v>
      </c>
      <c r="B166">
        <f t="shared" si="9"/>
        <v>1</v>
      </c>
      <c r="C166" t="str">
        <f t="shared" si="10"/>
        <v>NA</v>
      </c>
      <c r="D166">
        <f t="shared" si="11"/>
        <v>0</v>
      </c>
      <c r="E166" t="str">
        <f>VLOOKUP(L166,Hydro[],2,FALSE)</f>
        <v>GRA - Lower Granite Dam Adult</v>
      </c>
      <c r="F166">
        <f>MATCH(L166,'VLOOKUP Function'!A:A,0)</f>
        <v>79</v>
      </c>
      <c r="G166" t="str" cm="1">
        <f t="array" ref="G166">INDEX('VLOOKUP Function'!B:B,F166)</f>
        <v>GRA - Lower Granite Dam Adult</v>
      </c>
      <c r="H166" t="str">
        <f>INDEX('VLOOKUP Function'!B:B, MATCH('Interrogation Detail Lochsa'!L166,'VLOOKUP Function'!A:A,0))</f>
        <v>GRA - Lower Granite Dam Adult</v>
      </c>
      <c r="I166" t="str">
        <f>_xlfn.XLOOKUP(L166,'Interrogation Summary Hydro'!A:A,'Interrogation Summary Hydro'!D:D,"No hydrosystem detection")</f>
        <v>GRA - Lower Granite Dam Adult</v>
      </c>
      <c r="J166" s="2">
        <f>_xlfn.XLOOKUP(L166,'Interrogation Summary Hydro'!A:A,'Interrogation Summary Hydro'!E:E,"#NA")</f>
        <v>45213.452268518522</v>
      </c>
      <c r="K166" s="2" t="str" cm="1">
        <f t="array" ref="K166">VLOOKUP($L166&amp;U166,CHOOSE({1,2},MULTILOOKUP!$A$2:$A$436&amp;MULTILOOKUP!$B$2:$B$436,MULTILOOKUP!$C$2:$C$436),2,FALSE)</f>
        <v>A5</v>
      </c>
      <c r="L166" t="s">
        <v>197</v>
      </c>
      <c r="M166" t="s">
        <v>196</v>
      </c>
      <c r="N166">
        <v>3</v>
      </c>
      <c r="O166" t="s">
        <v>20</v>
      </c>
      <c r="P166">
        <v>2</v>
      </c>
      <c r="Q166" t="s">
        <v>21</v>
      </c>
      <c r="R166" t="s">
        <v>98</v>
      </c>
      <c r="S166" t="s">
        <v>99</v>
      </c>
      <c r="T166" t="s">
        <v>29</v>
      </c>
      <c r="U166" s="1">
        <v>45368.830625000002</v>
      </c>
      <c r="V166" t="s">
        <v>45</v>
      </c>
      <c r="W166" t="s">
        <v>54</v>
      </c>
      <c r="X166" s="2">
        <v>45213</v>
      </c>
      <c r="Y166" s="2">
        <v>45213</v>
      </c>
      <c r="Z166" t="s">
        <v>54</v>
      </c>
      <c r="AA166">
        <v>840</v>
      </c>
      <c r="AB166" t="s">
        <v>28</v>
      </c>
      <c r="AC166">
        <v>1</v>
      </c>
    </row>
    <row r="167" spans="1:29" x14ac:dyDescent="0.25">
      <c r="A167">
        <f t="shared" si="8"/>
        <v>1</v>
      </c>
      <c r="B167">
        <f t="shared" si="9"/>
        <v>1</v>
      </c>
      <c r="C167" t="str">
        <f t="shared" si="10"/>
        <v>NA</v>
      </c>
      <c r="D167">
        <f t="shared" si="11"/>
        <v>0</v>
      </c>
      <c r="E167" t="str">
        <f>VLOOKUP(L167,Hydro[],2,FALSE)</f>
        <v>GRA - Lower Granite Dam Adult</v>
      </c>
      <c r="F167">
        <f>MATCH(L167,'VLOOKUP Function'!A:A,0)</f>
        <v>80</v>
      </c>
      <c r="G167" t="str" cm="1">
        <f t="array" ref="G167">INDEX('VLOOKUP Function'!B:B,F167)</f>
        <v>GRA - Lower Granite Dam Adult</v>
      </c>
      <c r="H167" t="str">
        <f>INDEX('VLOOKUP Function'!B:B, MATCH('Interrogation Detail Lochsa'!L167,'VLOOKUP Function'!A:A,0))</f>
        <v>GRA - Lower Granite Dam Adult</v>
      </c>
      <c r="I167" t="str">
        <f>_xlfn.XLOOKUP(L167,'Interrogation Summary Hydro'!A:A,'Interrogation Summary Hydro'!D:D,"No hydrosystem detection")</f>
        <v>GRA - Lower Granite Dam Adult</v>
      </c>
      <c r="J167" s="2">
        <f>_xlfn.XLOOKUP(L167,'Interrogation Summary Hydro'!A:A,'Interrogation Summary Hydro'!E:E,"#NA")</f>
        <v>45213.645497685182</v>
      </c>
      <c r="K167" s="2" t="str" cm="1">
        <f t="array" ref="K167">VLOOKUP($L167&amp;U167,CHOOSE({1,2},MULTILOOKUP!$A$2:$A$436&amp;MULTILOOKUP!$B$2:$B$436,MULTILOOKUP!$C$2:$C$436),2,FALSE)</f>
        <v>A2</v>
      </c>
      <c r="L167" t="s">
        <v>198</v>
      </c>
      <c r="M167" t="s">
        <v>196</v>
      </c>
      <c r="N167">
        <v>3</v>
      </c>
      <c r="O167" t="s">
        <v>20</v>
      </c>
      <c r="P167">
        <v>2</v>
      </c>
      <c r="Q167" t="s">
        <v>21</v>
      </c>
      <c r="R167" t="s">
        <v>22</v>
      </c>
      <c r="S167" t="s">
        <v>23</v>
      </c>
      <c r="T167" t="s">
        <v>29</v>
      </c>
      <c r="U167" s="1">
        <v>45366.069293981483</v>
      </c>
      <c r="V167" t="s">
        <v>36</v>
      </c>
      <c r="W167" t="s">
        <v>54</v>
      </c>
      <c r="X167" s="2">
        <v>45213</v>
      </c>
      <c r="Y167" s="2">
        <v>45213</v>
      </c>
      <c r="Z167" t="s">
        <v>54</v>
      </c>
      <c r="AA167">
        <v>900</v>
      </c>
      <c r="AB167" t="s">
        <v>28</v>
      </c>
      <c r="AC167">
        <v>1</v>
      </c>
    </row>
    <row r="168" spans="1:29" x14ac:dyDescent="0.25">
      <c r="A168">
        <f t="shared" si="8"/>
        <v>0</v>
      </c>
      <c r="B168">
        <f t="shared" si="9"/>
        <v>2</v>
      </c>
      <c r="C168" t="str">
        <f t="shared" si="10"/>
        <v>NA</v>
      </c>
      <c r="D168">
        <f t="shared" si="11"/>
        <v>0</v>
      </c>
      <c r="E168" t="str">
        <f>VLOOKUP(L168,Hydro[],2,FALSE)</f>
        <v>GRA - Lower Granite Dam Adult</v>
      </c>
      <c r="F168">
        <f>MATCH(L168,'VLOOKUP Function'!A:A,0)</f>
        <v>80</v>
      </c>
      <c r="G168" t="str" cm="1">
        <f t="array" ref="G168">INDEX('VLOOKUP Function'!B:B,F168)</f>
        <v>GRA - Lower Granite Dam Adult</v>
      </c>
      <c r="H168" t="str">
        <f>INDEX('VLOOKUP Function'!B:B, MATCH('Interrogation Detail Lochsa'!L168,'VLOOKUP Function'!A:A,0))</f>
        <v>GRA - Lower Granite Dam Adult</v>
      </c>
      <c r="I168" t="str">
        <f>_xlfn.XLOOKUP(L168,'Interrogation Summary Hydro'!A:A,'Interrogation Summary Hydro'!D:D,"No hydrosystem detection")</f>
        <v>GRA - Lower Granite Dam Adult</v>
      </c>
      <c r="J168" s="2">
        <f>_xlfn.XLOOKUP(L168,'Interrogation Summary Hydro'!A:A,'Interrogation Summary Hydro'!E:E,"#NA")</f>
        <v>45213.645497685182</v>
      </c>
      <c r="K168" s="2" t="str" cm="1">
        <f t="array" ref="K168">VLOOKUP($L168&amp;U168,CHOOSE({1,2},MULTILOOKUP!$A$2:$A$436&amp;MULTILOOKUP!$B$2:$B$436,MULTILOOKUP!$C$2:$C$436),2,FALSE)</f>
        <v>B1</v>
      </c>
      <c r="L168" t="s">
        <v>198</v>
      </c>
      <c r="M168" t="s">
        <v>196</v>
      </c>
      <c r="N168">
        <v>3</v>
      </c>
      <c r="O168" t="s">
        <v>20</v>
      </c>
      <c r="P168">
        <v>2</v>
      </c>
      <c r="Q168" t="s">
        <v>21</v>
      </c>
      <c r="R168" t="s">
        <v>22</v>
      </c>
      <c r="S168" t="s">
        <v>23</v>
      </c>
      <c r="T168" t="s">
        <v>24</v>
      </c>
      <c r="U168" s="1">
        <v>45368.850972222222</v>
      </c>
      <c r="V168" t="s">
        <v>32</v>
      </c>
      <c r="W168" t="s">
        <v>54</v>
      </c>
      <c r="X168" s="2">
        <v>45213</v>
      </c>
      <c r="Y168" s="2">
        <v>45213</v>
      </c>
      <c r="Z168" t="s">
        <v>54</v>
      </c>
      <c r="AA168">
        <v>900</v>
      </c>
      <c r="AB168" t="s">
        <v>28</v>
      </c>
      <c r="AC168">
        <v>1</v>
      </c>
    </row>
    <row r="169" spans="1:29" x14ac:dyDescent="0.25">
      <c r="A169">
        <f t="shared" si="8"/>
        <v>0</v>
      </c>
      <c r="B169">
        <f t="shared" si="9"/>
        <v>3</v>
      </c>
      <c r="C169" t="str">
        <f t="shared" si="10"/>
        <v>NA</v>
      </c>
      <c r="D169">
        <f t="shared" si="11"/>
        <v>0</v>
      </c>
      <c r="E169" t="str">
        <f>VLOOKUP(L169,Hydro[],2,FALSE)</f>
        <v>GRA - Lower Granite Dam Adult</v>
      </c>
      <c r="F169">
        <f>MATCH(L169,'VLOOKUP Function'!A:A,0)</f>
        <v>80</v>
      </c>
      <c r="G169" t="str" cm="1">
        <f t="array" ref="G169">INDEX('VLOOKUP Function'!B:B,F169)</f>
        <v>GRA - Lower Granite Dam Adult</v>
      </c>
      <c r="H169" t="str">
        <f>INDEX('VLOOKUP Function'!B:B, MATCH('Interrogation Detail Lochsa'!L169,'VLOOKUP Function'!A:A,0))</f>
        <v>GRA - Lower Granite Dam Adult</v>
      </c>
      <c r="I169" t="str">
        <f>_xlfn.XLOOKUP(L169,'Interrogation Summary Hydro'!A:A,'Interrogation Summary Hydro'!D:D,"No hydrosystem detection")</f>
        <v>GRA - Lower Granite Dam Adult</v>
      </c>
      <c r="J169" s="2">
        <f>_xlfn.XLOOKUP(L169,'Interrogation Summary Hydro'!A:A,'Interrogation Summary Hydro'!E:E,"#NA")</f>
        <v>45213.645497685182</v>
      </c>
      <c r="K169" s="2" t="str" cm="1">
        <f t="array" ref="K169">VLOOKUP($L169&amp;U169,CHOOSE({1,2},MULTILOOKUP!$A$2:$A$436&amp;MULTILOOKUP!$B$2:$B$436,MULTILOOKUP!$C$2:$C$436),2,FALSE)</f>
        <v>B8</v>
      </c>
      <c r="L169" t="s">
        <v>198</v>
      </c>
      <c r="M169" t="s">
        <v>196</v>
      </c>
      <c r="N169">
        <v>3</v>
      </c>
      <c r="O169" t="s">
        <v>20</v>
      </c>
      <c r="P169">
        <v>2</v>
      </c>
      <c r="Q169" t="s">
        <v>21</v>
      </c>
      <c r="R169" t="s">
        <v>22</v>
      </c>
      <c r="S169" t="s">
        <v>23</v>
      </c>
      <c r="T169" t="s">
        <v>24</v>
      </c>
      <c r="U169" s="1">
        <v>45369.922685185185</v>
      </c>
      <c r="V169" t="s">
        <v>65</v>
      </c>
      <c r="W169" t="s">
        <v>54</v>
      </c>
      <c r="X169" s="2">
        <v>45213</v>
      </c>
      <c r="Y169" s="2">
        <v>45213</v>
      </c>
      <c r="Z169" t="s">
        <v>54</v>
      </c>
      <c r="AA169">
        <v>900</v>
      </c>
      <c r="AB169" t="s">
        <v>28</v>
      </c>
      <c r="AC169">
        <v>1</v>
      </c>
    </row>
    <row r="170" spans="1:29" x14ac:dyDescent="0.25">
      <c r="A170">
        <f t="shared" si="8"/>
        <v>0</v>
      </c>
      <c r="B170">
        <f t="shared" si="9"/>
        <v>4</v>
      </c>
      <c r="C170" t="str">
        <f t="shared" si="10"/>
        <v>NA</v>
      </c>
      <c r="D170">
        <f t="shared" si="11"/>
        <v>0</v>
      </c>
      <c r="E170" t="str">
        <f>VLOOKUP(L170,Hydro[],2,FALSE)</f>
        <v>GRA - Lower Granite Dam Adult</v>
      </c>
      <c r="F170">
        <f>MATCH(L170,'VLOOKUP Function'!A:A,0)</f>
        <v>80</v>
      </c>
      <c r="G170" t="str" cm="1">
        <f t="array" ref="G170">INDEX('VLOOKUP Function'!B:B,F170)</f>
        <v>GRA - Lower Granite Dam Adult</v>
      </c>
      <c r="H170" t="str">
        <f>INDEX('VLOOKUP Function'!B:B, MATCH('Interrogation Detail Lochsa'!L170,'VLOOKUP Function'!A:A,0))</f>
        <v>GRA - Lower Granite Dam Adult</v>
      </c>
      <c r="I170" t="str">
        <f>_xlfn.XLOOKUP(L170,'Interrogation Summary Hydro'!A:A,'Interrogation Summary Hydro'!D:D,"No hydrosystem detection")</f>
        <v>GRA - Lower Granite Dam Adult</v>
      </c>
      <c r="J170" s="2">
        <f>_xlfn.XLOOKUP(L170,'Interrogation Summary Hydro'!A:A,'Interrogation Summary Hydro'!E:E,"#NA")</f>
        <v>45213.645497685182</v>
      </c>
      <c r="K170" s="2" t="str" cm="1">
        <f t="array" ref="K170">VLOOKUP($L170&amp;U170,CHOOSE({1,2},MULTILOOKUP!$A$2:$A$436&amp;MULTILOOKUP!$B$2:$B$436,MULTILOOKUP!$C$2:$C$436),2,FALSE)</f>
        <v>A5</v>
      </c>
      <c r="L170" t="s">
        <v>198</v>
      </c>
      <c r="M170" t="s">
        <v>196</v>
      </c>
      <c r="N170">
        <v>3</v>
      </c>
      <c r="O170" t="s">
        <v>20</v>
      </c>
      <c r="P170">
        <v>2</v>
      </c>
      <c r="Q170" t="s">
        <v>21</v>
      </c>
      <c r="R170" t="s">
        <v>22</v>
      </c>
      <c r="S170" t="s">
        <v>23</v>
      </c>
      <c r="T170" t="s">
        <v>29</v>
      </c>
      <c r="U170" s="1">
        <v>45370.558136574073</v>
      </c>
      <c r="V170" t="s">
        <v>45</v>
      </c>
      <c r="W170" t="s">
        <v>54</v>
      </c>
      <c r="X170" s="2">
        <v>45213</v>
      </c>
      <c r="Y170" s="2">
        <v>45213</v>
      </c>
      <c r="Z170" t="s">
        <v>54</v>
      </c>
      <c r="AA170">
        <v>900</v>
      </c>
      <c r="AB170" t="s">
        <v>28</v>
      </c>
      <c r="AC170">
        <v>1</v>
      </c>
    </row>
    <row r="171" spans="1:29" x14ac:dyDescent="0.25">
      <c r="A171">
        <f t="shared" si="8"/>
        <v>0</v>
      </c>
      <c r="B171">
        <f t="shared" si="9"/>
        <v>5</v>
      </c>
      <c r="C171" t="str">
        <f t="shared" si="10"/>
        <v>NA</v>
      </c>
      <c r="D171">
        <f t="shared" si="11"/>
        <v>0</v>
      </c>
      <c r="E171" t="str">
        <f>VLOOKUP(L171,Hydro[],2,FALSE)</f>
        <v>GRA - Lower Granite Dam Adult</v>
      </c>
      <c r="F171">
        <f>MATCH(L171,'VLOOKUP Function'!A:A,0)</f>
        <v>80</v>
      </c>
      <c r="G171" t="str" cm="1">
        <f t="array" ref="G171">INDEX('VLOOKUP Function'!B:B,F171)</f>
        <v>GRA - Lower Granite Dam Adult</v>
      </c>
      <c r="H171" t="str">
        <f>INDEX('VLOOKUP Function'!B:B, MATCH('Interrogation Detail Lochsa'!L171,'VLOOKUP Function'!A:A,0))</f>
        <v>GRA - Lower Granite Dam Adult</v>
      </c>
      <c r="I171" t="str">
        <f>_xlfn.XLOOKUP(L171,'Interrogation Summary Hydro'!A:A,'Interrogation Summary Hydro'!D:D,"No hydrosystem detection")</f>
        <v>GRA - Lower Granite Dam Adult</v>
      </c>
      <c r="J171" s="2">
        <f>_xlfn.XLOOKUP(L171,'Interrogation Summary Hydro'!A:A,'Interrogation Summary Hydro'!E:E,"#NA")</f>
        <v>45213.645497685182</v>
      </c>
      <c r="K171" s="2" t="str" cm="1">
        <f t="array" ref="K171">VLOOKUP($L171&amp;U171,CHOOSE({1,2},MULTILOOKUP!$A$2:$A$436&amp;MULTILOOKUP!$B$2:$B$436,MULTILOOKUP!$C$2:$C$436),2,FALSE)</f>
        <v>B5</v>
      </c>
      <c r="L171" t="s">
        <v>198</v>
      </c>
      <c r="M171" t="s">
        <v>196</v>
      </c>
      <c r="N171">
        <v>3</v>
      </c>
      <c r="O171" t="s">
        <v>20</v>
      </c>
      <c r="P171">
        <v>2</v>
      </c>
      <c r="Q171" t="s">
        <v>21</v>
      </c>
      <c r="R171" t="s">
        <v>22</v>
      </c>
      <c r="S171" t="s">
        <v>23</v>
      </c>
      <c r="T171" t="s">
        <v>29</v>
      </c>
      <c r="U171" s="1">
        <v>45372.01390046296</v>
      </c>
      <c r="V171" t="s">
        <v>117</v>
      </c>
      <c r="W171" t="s">
        <v>54</v>
      </c>
      <c r="X171" s="2">
        <v>45213</v>
      </c>
      <c r="Y171" s="2">
        <v>45213</v>
      </c>
      <c r="Z171" t="s">
        <v>54</v>
      </c>
      <c r="AA171">
        <v>900</v>
      </c>
      <c r="AB171" t="s">
        <v>28</v>
      </c>
      <c r="AC171">
        <v>1</v>
      </c>
    </row>
    <row r="172" spans="1:29" x14ac:dyDescent="0.25">
      <c r="A172">
        <f t="shared" si="8"/>
        <v>0</v>
      </c>
      <c r="B172">
        <f t="shared" si="9"/>
        <v>6</v>
      </c>
      <c r="C172" t="str">
        <f t="shared" si="10"/>
        <v>NA</v>
      </c>
      <c r="D172">
        <f t="shared" si="11"/>
        <v>0</v>
      </c>
      <c r="E172" t="str">
        <f>VLOOKUP(L172,Hydro[],2,FALSE)</f>
        <v>GRA - Lower Granite Dam Adult</v>
      </c>
      <c r="F172">
        <f>MATCH(L172,'VLOOKUP Function'!A:A,0)</f>
        <v>80</v>
      </c>
      <c r="G172" t="str" cm="1">
        <f t="array" ref="G172">INDEX('VLOOKUP Function'!B:B,F172)</f>
        <v>GRA - Lower Granite Dam Adult</v>
      </c>
      <c r="H172" t="str">
        <f>INDEX('VLOOKUP Function'!B:B, MATCH('Interrogation Detail Lochsa'!L172,'VLOOKUP Function'!A:A,0))</f>
        <v>GRA - Lower Granite Dam Adult</v>
      </c>
      <c r="I172" t="str">
        <f>_xlfn.XLOOKUP(L172,'Interrogation Summary Hydro'!A:A,'Interrogation Summary Hydro'!D:D,"No hydrosystem detection")</f>
        <v>GRA - Lower Granite Dam Adult</v>
      </c>
      <c r="J172" s="2">
        <f>_xlfn.XLOOKUP(L172,'Interrogation Summary Hydro'!A:A,'Interrogation Summary Hydro'!E:E,"#NA")</f>
        <v>45213.645497685182</v>
      </c>
      <c r="K172" s="2" t="str" cm="1">
        <f t="array" ref="K172">VLOOKUP($L172&amp;U172,CHOOSE({1,2},MULTILOOKUP!$A$2:$A$436&amp;MULTILOOKUP!$B$2:$B$436,MULTILOOKUP!$C$2:$C$436),2,FALSE)</f>
        <v>B6</v>
      </c>
      <c r="L172" t="s">
        <v>198</v>
      </c>
      <c r="M172" t="s">
        <v>196</v>
      </c>
      <c r="N172">
        <v>3</v>
      </c>
      <c r="O172" t="s">
        <v>20</v>
      </c>
      <c r="P172">
        <v>2</v>
      </c>
      <c r="Q172" t="s">
        <v>21</v>
      </c>
      <c r="R172" t="s">
        <v>22</v>
      </c>
      <c r="S172" t="s">
        <v>23</v>
      </c>
      <c r="T172" t="s">
        <v>29</v>
      </c>
      <c r="U172" s="1">
        <v>45372.014097222222</v>
      </c>
      <c r="V172" t="s">
        <v>59</v>
      </c>
      <c r="W172" t="s">
        <v>54</v>
      </c>
      <c r="X172" s="2">
        <v>45213</v>
      </c>
      <c r="Y172" s="2">
        <v>45213</v>
      </c>
      <c r="Z172" t="s">
        <v>54</v>
      </c>
      <c r="AA172">
        <v>900</v>
      </c>
      <c r="AB172" t="s">
        <v>28</v>
      </c>
      <c r="AC172">
        <v>1</v>
      </c>
    </row>
    <row r="173" spans="1:29" x14ac:dyDescent="0.25">
      <c r="A173">
        <f t="shared" si="8"/>
        <v>0</v>
      </c>
      <c r="B173">
        <f t="shared" si="9"/>
        <v>7</v>
      </c>
      <c r="C173" t="str">
        <f t="shared" si="10"/>
        <v>NA</v>
      </c>
      <c r="D173">
        <f t="shared" si="11"/>
        <v>0</v>
      </c>
      <c r="E173" t="str">
        <f>VLOOKUP(L173,Hydro[],2,FALSE)</f>
        <v>GRA - Lower Granite Dam Adult</v>
      </c>
      <c r="F173">
        <f>MATCH(L173,'VLOOKUP Function'!A:A,0)</f>
        <v>80</v>
      </c>
      <c r="G173" t="str" cm="1">
        <f t="array" ref="G173">INDEX('VLOOKUP Function'!B:B,F173)</f>
        <v>GRA - Lower Granite Dam Adult</v>
      </c>
      <c r="H173" t="str">
        <f>INDEX('VLOOKUP Function'!B:B, MATCH('Interrogation Detail Lochsa'!L173,'VLOOKUP Function'!A:A,0))</f>
        <v>GRA - Lower Granite Dam Adult</v>
      </c>
      <c r="I173" t="str">
        <f>_xlfn.XLOOKUP(L173,'Interrogation Summary Hydro'!A:A,'Interrogation Summary Hydro'!D:D,"No hydrosystem detection")</f>
        <v>GRA - Lower Granite Dam Adult</v>
      </c>
      <c r="J173" s="2">
        <f>_xlfn.XLOOKUP(L173,'Interrogation Summary Hydro'!A:A,'Interrogation Summary Hydro'!E:E,"#NA")</f>
        <v>45213.645497685182</v>
      </c>
      <c r="K173" s="2" t="str" cm="1">
        <f t="array" ref="K173">VLOOKUP($L173&amp;U173,CHOOSE({1,2},MULTILOOKUP!$A$2:$A$436&amp;MULTILOOKUP!$B$2:$B$436,MULTILOOKUP!$C$2:$C$436),2,FALSE)</f>
        <v>A4</v>
      </c>
      <c r="L173" t="s">
        <v>198</v>
      </c>
      <c r="M173" t="s">
        <v>196</v>
      </c>
      <c r="N173">
        <v>3</v>
      </c>
      <c r="O173" t="s">
        <v>20</v>
      </c>
      <c r="P173">
        <v>2</v>
      </c>
      <c r="Q173" t="s">
        <v>21</v>
      </c>
      <c r="R173" t="s">
        <v>22</v>
      </c>
      <c r="S173" t="s">
        <v>23</v>
      </c>
      <c r="T173" t="s">
        <v>29</v>
      </c>
      <c r="U173" s="1">
        <v>45396.649282407408</v>
      </c>
      <c r="V173" t="s">
        <v>56</v>
      </c>
      <c r="W173" t="s">
        <v>54</v>
      </c>
      <c r="X173" s="2">
        <v>45213</v>
      </c>
      <c r="Y173" s="2">
        <v>45213</v>
      </c>
      <c r="Z173" t="s">
        <v>54</v>
      </c>
      <c r="AA173">
        <v>900</v>
      </c>
      <c r="AB173" t="s">
        <v>28</v>
      </c>
      <c r="AC173">
        <v>1</v>
      </c>
    </row>
    <row r="174" spans="1:29" x14ac:dyDescent="0.25">
      <c r="A174">
        <f t="shared" si="8"/>
        <v>0</v>
      </c>
      <c r="B174">
        <f t="shared" si="9"/>
        <v>8</v>
      </c>
      <c r="C174" t="str">
        <f t="shared" si="10"/>
        <v>NA</v>
      </c>
      <c r="D174">
        <f t="shared" si="11"/>
        <v>0</v>
      </c>
      <c r="E174" t="str">
        <f>VLOOKUP(L174,Hydro[],2,FALSE)</f>
        <v>GRA - Lower Granite Dam Adult</v>
      </c>
      <c r="F174">
        <f>MATCH(L174,'VLOOKUP Function'!A:A,0)</f>
        <v>80</v>
      </c>
      <c r="G174" t="str" cm="1">
        <f t="array" ref="G174">INDEX('VLOOKUP Function'!B:B,F174)</f>
        <v>GRA - Lower Granite Dam Adult</v>
      </c>
      <c r="H174" t="str">
        <f>INDEX('VLOOKUP Function'!B:B, MATCH('Interrogation Detail Lochsa'!L174,'VLOOKUP Function'!A:A,0))</f>
        <v>GRA - Lower Granite Dam Adult</v>
      </c>
      <c r="I174" t="str">
        <f>_xlfn.XLOOKUP(L174,'Interrogation Summary Hydro'!A:A,'Interrogation Summary Hydro'!D:D,"No hydrosystem detection")</f>
        <v>GRA - Lower Granite Dam Adult</v>
      </c>
      <c r="J174" s="2">
        <f>_xlfn.XLOOKUP(L174,'Interrogation Summary Hydro'!A:A,'Interrogation Summary Hydro'!E:E,"#NA")</f>
        <v>45213.645497685182</v>
      </c>
      <c r="K174" s="2" t="str" cm="1">
        <f t="array" ref="K174">VLOOKUP($L174&amp;U174,CHOOSE({1,2},MULTILOOKUP!$A$2:$A$436&amp;MULTILOOKUP!$B$2:$B$436,MULTILOOKUP!$C$2:$C$436),2,FALSE)</f>
        <v>B2</v>
      </c>
      <c r="L174" t="s">
        <v>198</v>
      </c>
      <c r="M174" t="s">
        <v>196</v>
      </c>
      <c r="N174">
        <v>3</v>
      </c>
      <c r="O174" t="s">
        <v>20</v>
      </c>
      <c r="P174">
        <v>2</v>
      </c>
      <c r="Q174" t="s">
        <v>21</v>
      </c>
      <c r="R174" t="s">
        <v>22</v>
      </c>
      <c r="S174" t="s">
        <v>23</v>
      </c>
      <c r="T174" t="s">
        <v>29</v>
      </c>
      <c r="U174" s="1">
        <v>45396.651354166665</v>
      </c>
      <c r="V174" t="s">
        <v>76</v>
      </c>
      <c r="W174" t="s">
        <v>54</v>
      </c>
      <c r="X174" s="2">
        <v>45213</v>
      </c>
      <c r="Y174" s="2">
        <v>45213</v>
      </c>
      <c r="Z174" t="s">
        <v>54</v>
      </c>
      <c r="AA174">
        <v>900</v>
      </c>
      <c r="AB174" t="s">
        <v>28</v>
      </c>
      <c r="AC174">
        <v>1</v>
      </c>
    </row>
    <row r="175" spans="1:29" x14ac:dyDescent="0.25">
      <c r="A175">
        <f t="shared" si="8"/>
        <v>0</v>
      </c>
      <c r="B175">
        <f t="shared" si="9"/>
        <v>9</v>
      </c>
      <c r="C175" t="str">
        <f t="shared" si="10"/>
        <v>NA</v>
      </c>
      <c r="D175">
        <f t="shared" si="11"/>
        <v>0</v>
      </c>
      <c r="E175" t="str">
        <f>VLOOKUP(L175,Hydro[],2,FALSE)</f>
        <v>GRA - Lower Granite Dam Adult</v>
      </c>
      <c r="F175">
        <f>MATCH(L175,'VLOOKUP Function'!A:A,0)</f>
        <v>80</v>
      </c>
      <c r="G175" t="str" cm="1">
        <f t="array" ref="G175">INDEX('VLOOKUP Function'!B:B,F175)</f>
        <v>GRA - Lower Granite Dam Adult</v>
      </c>
      <c r="H175" t="str">
        <f>INDEX('VLOOKUP Function'!B:B, MATCH('Interrogation Detail Lochsa'!L175,'VLOOKUP Function'!A:A,0))</f>
        <v>GRA - Lower Granite Dam Adult</v>
      </c>
      <c r="I175" t="str">
        <f>_xlfn.XLOOKUP(L175,'Interrogation Summary Hydro'!A:A,'Interrogation Summary Hydro'!D:D,"No hydrosystem detection")</f>
        <v>GRA - Lower Granite Dam Adult</v>
      </c>
      <c r="J175" s="2">
        <f>_xlfn.XLOOKUP(L175,'Interrogation Summary Hydro'!A:A,'Interrogation Summary Hydro'!E:E,"#NA")</f>
        <v>45213.645497685182</v>
      </c>
      <c r="K175" s="2" t="str" cm="1">
        <f t="array" ref="K175">VLOOKUP($L175&amp;U175,CHOOSE({1,2},MULTILOOKUP!$A$2:$A$436&amp;MULTILOOKUP!$B$2:$B$436,MULTILOOKUP!$C$2:$C$436),2,FALSE)</f>
        <v>BB</v>
      </c>
      <c r="L175" t="s">
        <v>198</v>
      </c>
      <c r="M175" t="s">
        <v>196</v>
      </c>
      <c r="N175">
        <v>3</v>
      </c>
      <c r="O175" t="s">
        <v>20</v>
      </c>
      <c r="P175">
        <v>2</v>
      </c>
      <c r="Q175" t="s">
        <v>21</v>
      </c>
      <c r="R175" t="s">
        <v>22</v>
      </c>
      <c r="S175" t="s">
        <v>23</v>
      </c>
      <c r="T175" t="s">
        <v>24</v>
      </c>
      <c r="U175" s="1">
        <v>45398.819027777776</v>
      </c>
      <c r="V175" t="s">
        <v>199</v>
      </c>
      <c r="W175" t="s">
        <v>54</v>
      </c>
      <c r="X175" s="2">
        <v>45213</v>
      </c>
      <c r="Y175" s="2">
        <v>45213</v>
      </c>
      <c r="Z175" t="s">
        <v>54</v>
      </c>
      <c r="AA175">
        <v>900</v>
      </c>
      <c r="AB175" t="s">
        <v>28</v>
      </c>
      <c r="AC175">
        <v>1</v>
      </c>
    </row>
    <row r="176" spans="1:29" x14ac:dyDescent="0.25">
      <c r="A176">
        <f t="shared" si="8"/>
        <v>0</v>
      </c>
      <c r="B176">
        <f t="shared" si="9"/>
        <v>10</v>
      </c>
      <c r="C176" t="str">
        <f t="shared" si="10"/>
        <v>NA</v>
      </c>
      <c r="D176">
        <f t="shared" si="11"/>
        <v>0</v>
      </c>
      <c r="E176" t="str">
        <f>VLOOKUP(L176,Hydro[],2,FALSE)</f>
        <v>GRA - Lower Granite Dam Adult</v>
      </c>
      <c r="F176">
        <f>MATCH(L176,'VLOOKUP Function'!A:A,0)</f>
        <v>80</v>
      </c>
      <c r="G176" t="str" cm="1">
        <f t="array" ref="G176">INDEX('VLOOKUP Function'!B:B,F176)</f>
        <v>GRA - Lower Granite Dam Adult</v>
      </c>
      <c r="H176" t="str">
        <f>INDEX('VLOOKUP Function'!B:B, MATCH('Interrogation Detail Lochsa'!L176,'VLOOKUP Function'!A:A,0))</f>
        <v>GRA - Lower Granite Dam Adult</v>
      </c>
      <c r="I176" t="str">
        <f>_xlfn.XLOOKUP(L176,'Interrogation Summary Hydro'!A:A,'Interrogation Summary Hydro'!D:D,"No hydrosystem detection")</f>
        <v>GRA - Lower Granite Dam Adult</v>
      </c>
      <c r="J176" s="2">
        <f>_xlfn.XLOOKUP(L176,'Interrogation Summary Hydro'!A:A,'Interrogation Summary Hydro'!E:E,"#NA")</f>
        <v>45213.645497685182</v>
      </c>
      <c r="K176" s="2" t="str" cm="1">
        <f t="array" ref="K176">VLOOKUP($L176&amp;U176,CHOOSE({1,2},MULTILOOKUP!$A$2:$A$436&amp;MULTILOOKUP!$B$2:$B$436,MULTILOOKUP!$C$2:$C$436),2,FALSE)</f>
        <v>A1</v>
      </c>
      <c r="L176" t="s">
        <v>198</v>
      </c>
      <c r="M176" t="s">
        <v>196</v>
      </c>
      <c r="N176">
        <v>3</v>
      </c>
      <c r="O176" t="s">
        <v>20</v>
      </c>
      <c r="P176">
        <v>2</v>
      </c>
      <c r="Q176" t="s">
        <v>21</v>
      </c>
      <c r="R176" t="s">
        <v>22</v>
      </c>
      <c r="S176" t="s">
        <v>23</v>
      </c>
      <c r="T176" t="s">
        <v>24</v>
      </c>
      <c r="U176" s="1">
        <v>45400.250162037039</v>
      </c>
      <c r="V176" t="s">
        <v>33</v>
      </c>
      <c r="W176" t="s">
        <v>54</v>
      </c>
      <c r="X176" s="2">
        <v>45213</v>
      </c>
      <c r="Y176" s="2">
        <v>45213</v>
      </c>
      <c r="Z176" t="s">
        <v>54</v>
      </c>
      <c r="AA176">
        <v>900</v>
      </c>
      <c r="AB176" t="s">
        <v>28</v>
      </c>
      <c r="AC176">
        <v>1</v>
      </c>
    </row>
    <row r="177" spans="1:29" x14ac:dyDescent="0.25">
      <c r="A177">
        <f t="shared" si="8"/>
        <v>0</v>
      </c>
      <c r="B177">
        <f t="shared" si="9"/>
        <v>11</v>
      </c>
      <c r="C177" t="str">
        <f t="shared" si="10"/>
        <v>NA</v>
      </c>
      <c r="D177">
        <f t="shared" si="11"/>
        <v>0</v>
      </c>
      <c r="E177" t="str">
        <f>VLOOKUP(L177,Hydro[],2,FALSE)</f>
        <v>GRA - Lower Granite Dam Adult</v>
      </c>
      <c r="F177">
        <f>MATCH(L177,'VLOOKUP Function'!A:A,0)</f>
        <v>80</v>
      </c>
      <c r="G177" t="str" cm="1">
        <f t="array" ref="G177">INDEX('VLOOKUP Function'!B:B,F177)</f>
        <v>GRA - Lower Granite Dam Adult</v>
      </c>
      <c r="H177" t="str">
        <f>INDEX('VLOOKUP Function'!B:B, MATCH('Interrogation Detail Lochsa'!L177,'VLOOKUP Function'!A:A,0))</f>
        <v>GRA - Lower Granite Dam Adult</v>
      </c>
      <c r="I177" t="str">
        <f>_xlfn.XLOOKUP(L177,'Interrogation Summary Hydro'!A:A,'Interrogation Summary Hydro'!D:D,"No hydrosystem detection")</f>
        <v>GRA - Lower Granite Dam Adult</v>
      </c>
      <c r="J177" s="2">
        <f>_xlfn.XLOOKUP(L177,'Interrogation Summary Hydro'!A:A,'Interrogation Summary Hydro'!E:E,"#NA")</f>
        <v>45213.645497685182</v>
      </c>
      <c r="K177" s="2" t="str" cm="1">
        <f t="array" ref="K177">VLOOKUP($L177&amp;U177,CHOOSE({1,2},MULTILOOKUP!$A$2:$A$436&amp;MULTILOOKUP!$B$2:$B$436,MULTILOOKUP!$C$2:$C$436),2,FALSE)</f>
        <v>A1</v>
      </c>
      <c r="L177" t="s">
        <v>198</v>
      </c>
      <c r="M177" t="s">
        <v>196</v>
      </c>
      <c r="N177">
        <v>3</v>
      </c>
      <c r="O177" t="s">
        <v>20</v>
      </c>
      <c r="P177">
        <v>2</v>
      </c>
      <c r="Q177" t="s">
        <v>21</v>
      </c>
      <c r="R177" t="s">
        <v>22</v>
      </c>
      <c r="S177" t="s">
        <v>23</v>
      </c>
      <c r="T177" t="s">
        <v>29</v>
      </c>
      <c r="U177" s="1">
        <v>45403.40488425926</v>
      </c>
      <c r="V177" t="s">
        <v>33</v>
      </c>
      <c r="W177" t="s">
        <v>54</v>
      </c>
      <c r="X177" s="2">
        <v>45213</v>
      </c>
      <c r="Y177" s="2">
        <v>45213</v>
      </c>
      <c r="Z177" t="s">
        <v>54</v>
      </c>
      <c r="AA177">
        <v>900</v>
      </c>
      <c r="AB177" t="s">
        <v>28</v>
      </c>
      <c r="AC177">
        <v>1</v>
      </c>
    </row>
    <row r="178" spans="1:29" x14ac:dyDescent="0.25">
      <c r="A178">
        <f t="shared" si="8"/>
        <v>0</v>
      </c>
      <c r="B178">
        <f t="shared" si="9"/>
        <v>12</v>
      </c>
      <c r="C178" t="str">
        <f t="shared" si="10"/>
        <v>NA</v>
      </c>
      <c r="D178">
        <f t="shared" si="11"/>
        <v>0</v>
      </c>
      <c r="E178" t="str">
        <f>VLOOKUP(L178,Hydro[],2,FALSE)</f>
        <v>GRA - Lower Granite Dam Adult</v>
      </c>
      <c r="F178">
        <f>MATCH(L178,'VLOOKUP Function'!A:A,0)</f>
        <v>80</v>
      </c>
      <c r="G178" t="str" cm="1">
        <f t="array" ref="G178">INDEX('VLOOKUP Function'!B:B,F178)</f>
        <v>GRA - Lower Granite Dam Adult</v>
      </c>
      <c r="H178" t="str">
        <f>INDEX('VLOOKUP Function'!B:B, MATCH('Interrogation Detail Lochsa'!L178,'VLOOKUP Function'!A:A,0))</f>
        <v>GRA - Lower Granite Dam Adult</v>
      </c>
      <c r="I178" t="str">
        <f>_xlfn.XLOOKUP(L178,'Interrogation Summary Hydro'!A:A,'Interrogation Summary Hydro'!D:D,"No hydrosystem detection")</f>
        <v>GRA - Lower Granite Dam Adult</v>
      </c>
      <c r="J178" s="2">
        <f>_xlfn.XLOOKUP(L178,'Interrogation Summary Hydro'!A:A,'Interrogation Summary Hydro'!E:E,"#NA")</f>
        <v>45213.645497685182</v>
      </c>
      <c r="K178" s="2" t="str" cm="1">
        <f t="array" ref="K178">VLOOKUP($L178&amp;U178,CHOOSE({1,2},MULTILOOKUP!$A$2:$A$436&amp;MULTILOOKUP!$B$2:$B$436,MULTILOOKUP!$C$2:$C$436),2,FALSE)</f>
        <v>BA</v>
      </c>
      <c r="L178" t="s">
        <v>198</v>
      </c>
      <c r="M178" t="s">
        <v>196</v>
      </c>
      <c r="N178">
        <v>3</v>
      </c>
      <c r="O178" t="s">
        <v>20</v>
      </c>
      <c r="P178">
        <v>2</v>
      </c>
      <c r="Q178" t="s">
        <v>21</v>
      </c>
      <c r="R178" t="s">
        <v>22</v>
      </c>
      <c r="S178" t="s">
        <v>23</v>
      </c>
      <c r="T178" t="s">
        <v>24</v>
      </c>
      <c r="U178" s="1">
        <v>45404.739571759259</v>
      </c>
      <c r="V178" t="s">
        <v>39</v>
      </c>
      <c r="W178" t="s">
        <v>54</v>
      </c>
      <c r="X178" s="2">
        <v>45213</v>
      </c>
      <c r="Y178" s="2">
        <v>45213</v>
      </c>
      <c r="Z178" t="s">
        <v>54</v>
      </c>
      <c r="AA178">
        <v>900</v>
      </c>
      <c r="AB178" t="s">
        <v>28</v>
      </c>
      <c r="AC178">
        <v>1</v>
      </c>
    </row>
    <row r="179" spans="1:29" x14ac:dyDescent="0.25">
      <c r="A179">
        <f t="shared" si="8"/>
        <v>0</v>
      </c>
      <c r="B179">
        <f t="shared" si="9"/>
        <v>13</v>
      </c>
      <c r="C179" t="str">
        <f t="shared" si="10"/>
        <v>NA</v>
      </c>
      <c r="D179">
        <f t="shared" si="11"/>
        <v>0</v>
      </c>
      <c r="E179" t="str">
        <f>VLOOKUP(L179,Hydro[],2,FALSE)</f>
        <v>GRA - Lower Granite Dam Adult</v>
      </c>
      <c r="F179">
        <f>MATCH(L179,'VLOOKUP Function'!A:A,0)</f>
        <v>80</v>
      </c>
      <c r="G179" t="str" cm="1">
        <f t="array" ref="G179">INDEX('VLOOKUP Function'!B:B,F179)</f>
        <v>GRA - Lower Granite Dam Adult</v>
      </c>
      <c r="H179" t="str">
        <f>INDEX('VLOOKUP Function'!B:B, MATCH('Interrogation Detail Lochsa'!L179,'VLOOKUP Function'!A:A,0))</f>
        <v>GRA - Lower Granite Dam Adult</v>
      </c>
      <c r="I179" t="str">
        <f>_xlfn.XLOOKUP(L179,'Interrogation Summary Hydro'!A:A,'Interrogation Summary Hydro'!D:D,"No hydrosystem detection")</f>
        <v>GRA - Lower Granite Dam Adult</v>
      </c>
      <c r="J179" s="2">
        <f>_xlfn.XLOOKUP(L179,'Interrogation Summary Hydro'!A:A,'Interrogation Summary Hydro'!E:E,"#NA")</f>
        <v>45213.645497685182</v>
      </c>
      <c r="K179" s="2" t="str" cm="1">
        <f t="array" ref="K179">VLOOKUP($L179&amp;U179,CHOOSE({1,2},MULTILOOKUP!$A$2:$A$436&amp;MULTILOOKUP!$B$2:$B$436,MULTILOOKUP!$C$2:$C$436),2,FALSE)</f>
        <v>B9</v>
      </c>
      <c r="L179" t="s">
        <v>198</v>
      </c>
      <c r="M179" t="s">
        <v>196</v>
      </c>
      <c r="N179">
        <v>3</v>
      </c>
      <c r="O179" t="s">
        <v>20</v>
      </c>
      <c r="P179">
        <v>2</v>
      </c>
      <c r="Q179" t="s">
        <v>21</v>
      </c>
      <c r="R179" t="s">
        <v>22</v>
      </c>
      <c r="S179" t="s">
        <v>23</v>
      </c>
      <c r="T179" t="s">
        <v>29</v>
      </c>
      <c r="U179" s="1">
        <v>45410.272141203706</v>
      </c>
      <c r="V179" t="s">
        <v>25</v>
      </c>
      <c r="W179" t="s">
        <v>54</v>
      </c>
      <c r="X179" s="2">
        <v>45213</v>
      </c>
      <c r="Y179" s="2">
        <v>45213</v>
      </c>
      <c r="Z179" t="s">
        <v>54</v>
      </c>
      <c r="AA179">
        <v>900</v>
      </c>
      <c r="AB179" t="s">
        <v>28</v>
      </c>
      <c r="AC179">
        <v>1</v>
      </c>
    </row>
    <row r="180" spans="1:29" x14ac:dyDescent="0.25">
      <c r="A180">
        <f t="shared" si="8"/>
        <v>0</v>
      </c>
      <c r="B180">
        <f t="shared" si="9"/>
        <v>14</v>
      </c>
      <c r="C180" t="str">
        <f t="shared" si="10"/>
        <v>NA</v>
      </c>
      <c r="D180">
        <f t="shared" si="11"/>
        <v>0</v>
      </c>
      <c r="E180" t="str">
        <f>VLOOKUP(L180,Hydro[],2,FALSE)</f>
        <v>GRA - Lower Granite Dam Adult</v>
      </c>
      <c r="F180">
        <f>MATCH(L180,'VLOOKUP Function'!A:A,0)</f>
        <v>80</v>
      </c>
      <c r="G180" t="str" cm="1">
        <f t="array" ref="G180">INDEX('VLOOKUP Function'!B:B,F180)</f>
        <v>GRA - Lower Granite Dam Adult</v>
      </c>
      <c r="H180" t="str">
        <f>INDEX('VLOOKUP Function'!B:B, MATCH('Interrogation Detail Lochsa'!L180,'VLOOKUP Function'!A:A,0))</f>
        <v>GRA - Lower Granite Dam Adult</v>
      </c>
      <c r="I180" t="str">
        <f>_xlfn.XLOOKUP(L180,'Interrogation Summary Hydro'!A:A,'Interrogation Summary Hydro'!D:D,"No hydrosystem detection")</f>
        <v>GRA - Lower Granite Dam Adult</v>
      </c>
      <c r="J180" s="2">
        <f>_xlfn.XLOOKUP(L180,'Interrogation Summary Hydro'!A:A,'Interrogation Summary Hydro'!E:E,"#NA")</f>
        <v>45213.645497685182</v>
      </c>
      <c r="K180" s="2" t="str" cm="1">
        <f t="array" ref="K180">VLOOKUP($L180&amp;U180,CHOOSE({1,2},MULTILOOKUP!$A$2:$A$436&amp;MULTILOOKUP!$B$2:$B$436,MULTILOOKUP!$C$2:$C$436),2,FALSE)</f>
        <v>A1</v>
      </c>
      <c r="L180" t="s">
        <v>198</v>
      </c>
      <c r="M180" t="s">
        <v>196</v>
      </c>
      <c r="N180">
        <v>3</v>
      </c>
      <c r="O180" t="s">
        <v>20</v>
      </c>
      <c r="P180">
        <v>2</v>
      </c>
      <c r="Q180" t="s">
        <v>21</v>
      </c>
      <c r="R180" t="s">
        <v>22</v>
      </c>
      <c r="S180" t="s">
        <v>23</v>
      </c>
      <c r="T180" t="s">
        <v>29</v>
      </c>
      <c r="U180" s="1">
        <v>45411.264537037037</v>
      </c>
      <c r="V180" t="s">
        <v>33</v>
      </c>
      <c r="W180" t="s">
        <v>54</v>
      </c>
      <c r="X180" s="2">
        <v>45213</v>
      </c>
      <c r="Y180" s="2">
        <v>45213</v>
      </c>
      <c r="Z180" t="s">
        <v>54</v>
      </c>
      <c r="AA180">
        <v>900</v>
      </c>
      <c r="AB180" t="s">
        <v>28</v>
      </c>
      <c r="AC180">
        <v>1</v>
      </c>
    </row>
    <row r="181" spans="1:29" x14ac:dyDescent="0.25">
      <c r="A181">
        <f t="shared" si="8"/>
        <v>1</v>
      </c>
      <c r="B181">
        <f t="shared" si="9"/>
        <v>1</v>
      </c>
      <c r="C181" t="str">
        <f t="shared" si="10"/>
        <v>NA</v>
      </c>
      <c r="D181">
        <f t="shared" si="11"/>
        <v>0</v>
      </c>
      <c r="E181" t="str">
        <f>VLOOKUP(L181,Hydro[],2,FALSE)</f>
        <v>GRA - Lower Granite Dam Adult</v>
      </c>
      <c r="F181">
        <f>MATCH(L181,'VLOOKUP Function'!A:A,0)</f>
        <v>81</v>
      </c>
      <c r="G181" t="str" cm="1">
        <f t="array" ref="G181">INDEX('VLOOKUP Function'!B:B,F181)</f>
        <v>GRA - Lower Granite Dam Adult</v>
      </c>
      <c r="H181" t="str">
        <f>INDEX('VLOOKUP Function'!B:B, MATCH('Interrogation Detail Lochsa'!L181,'VLOOKUP Function'!A:A,0))</f>
        <v>GRA - Lower Granite Dam Adult</v>
      </c>
      <c r="I181" t="str">
        <f>_xlfn.XLOOKUP(L181,'Interrogation Summary Hydro'!A:A,'Interrogation Summary Hydro'!D:D,"No hydrosystem detection")</f>
        <v>GRA - Lower Granite Dam Adult</v>
      </c>
      <c r="J181" s="2">
        <f>_xlfn.XLOOKUP(L181,'Interrogation Summary Hydro'!A:A,'Interrogation Summary Hydro'!E:E,"#NA")</f>
        <v>45198.448877314811</v>
      </c>
      <c r="K181" s="2" t="str" cm="1">
        <f t="array" ref="K181">VLOOKUP($L181&amp;U181,CHOOSE({1,2},MULTILOOKUP!$A$2:$A$436&amp;MULTILOOKUP!$B$2:$B$436,MULTILOOKUP!$C$2:$C$436),2,FALSE)</f>
        <v>A2</v>
      </c>
      <c r="L181" t="s">
        <v>200</v>
      </c>
      <c r="M181" t="s">
        <v>192</v>
      </c>
      <c r="N181">
        <v>3</v>
      </c>
      <c r="O181" t="s">
        <v>20</v>
      </c>
      <c r="P181">
        <v>2</v>
      </c>
      <c r="Q181" t="s">
        <v>21</v>
      </c>
      <c r="R181" t="s">
        <v>22</v>
      </c>
      <c r="S181" t="s">
        <v>23</v>
      </c>
      <c r="T181" t="s">
        <v>24</v>
      </c>
      <c r="U181" s="1">
        <v>45364.779675925929</v>
      </c>
      <c r="V181" t="s">
        <v>36</v>
      </c>
      <c r="W181" t="s">
        <v>54</v>
      </c>
      <c r="X181" s="2">
        <v>45198</v>
      </c>
      <c r="Y181" s="2">
        <v>45198</v>
      </c>
      <c r="Z181" t="s">
        <v>54</v>
      </c>
      <c r="AA181">
        <v>690</v>
      </c>
      <c r="AB181" t="s">
        <v>28</v>
      </c>
      <c r="AC181">
        <v>1</v>
      </c>
    </row>
    <row r="182" spans="1:29" x14ac:dyDescent="0.25">
      <c r="A182">
        <f t="shared" si="8"/>
        <v>0</v>
      </c>
      <c r="B182">
        <f t="shared" si="9"/>
        <v>2</v>
      </c>
      <c r="C182" t="str">
        <f t="shared" si="10"/>
        <v>NA</v>
      </c>
      <c r="D182">
        <f t="shared" si="11"/>
        <v>0</v>
      </c>
      <c r="E182" t="str">
        <f>VLOOKUP(L182,Hydro[],2,FALSE)</f>
        <v>GRA - Lower Granite Dam Adult</v>
      </c>
      <c r="F182">
        <f>MATCH(L182,'VLOOKUP Function'!A:A,0)</f>
        <v>81</v>
      </c>
      <c r="G182" t="str" cm="1">
        <f t="array" ref="G182">INDEX('VLOOKUP Function'!B:B,F182)</f>
        <v>GRA - Lower Granite Dam Adult</v>
      </c>
      <c r="H182" t="str">
        <f>INDEX('VLOOKUP Function'!B:B, MATCH('Interrogation Detail Lochsa'!L182,'VLOOKUP Function'!A:A,0))</f>
        <v>GRA - Lower Granite Dam Adult</v>
      </c>
      <c r="I182" t="str">
        <f>_xlfn.XLOOKUP(L182,'Interrogation Summary Hydro'!A:A,'Interrogation Summary Hydro'!D:D,"No hydrosystem detection")</f>
        <v>GRA - Lower Granite Dam Adult</v>
      </c>
      <c r="J182" s="2">
        <f>_xlfn.XLOOKUP(L182,'Interrogation Summary Hydro'!A:A,'Interrogation Summary Hydro'!E:E,"#NA")</f>
        <v>45198.448877314811</v>
      </c>
      <c r="K182" s="2" t="str" cm="1">
        <f t="array" ref="K182">VLOOKUP($L182&amp;U182,CHOOSE({1,2},MULTILOOKUP!$A$2:$A$436&amp;MULTILOOKUP!$B$2:$B$436,MULTILOOKUP!$C$2:$C$436),2,FALSE)</f>
        <v>A2</v>
      </c>
      <c r="L182" t="s">
        <v>200</v>
      </c>
      <c r="M182" t="s">
        <v>192</v>
      </c>
      <c r="N182">
        <v>3</v>
      </c>
      <c r="O182" t="s">
        <v>20</v>
      </c>
      <c r="P182">
        <v>2</v>
      </c>
      <c r="Q182" t="s">
        <v>21</v>
      </c>
      <c r="R182" t="s">
        <v>22</v>
      </c>
      <c r="S182" t="s">
        <v>23</v>
      </c>
      <c r="T182" t="s">
        <v>29</v>
      </c>
      <c r="U182" s="1">
        <v>45364.94122685185</v>
      </c>
      <c r="V182" t="s">
        <v>36</v>
      </c>
      <c r="W182" t="s">
        <v>54</v>
      </c>
      <c r="X182" s="2">
        <v>45198</v>
      </c>
      <c r="Y182" s="2">
        <v>45198</v>
      </c>
      <c r="Z182" t="s">
        <v>54</v>
      </c>
      <c r="AA182">
        <v>690</v>
      </c>
      <c r="AB182" t="s">
        <v>28</v>
      </c>
      <c r="AC182">
        <v>1</v>
      </c>
    </row>
    <row r="183" spans="1:29" x14ac:dyDescent="0.25">
      <c r="A183">
        <f t="shared" si="8"/>
        <v>1</v>
      </c>
      <c r="B183">
        <f t="shared" si="9"/>
        <v>1</v>
      </c>
      <c r="C183" t="str">
        <f t="shared" si="10"/>
        <v>NA</v>
      </c>
      <c r="D183">
        <f t="shared" si="11"/>
        <v>0</v>
      </c>
      <c r="E183" t="str">
        <f>VLOOKUP(L183,Hydro[],2,FALSE)</f>
        <v>GRA - Lower Granite Dam Adult</v>
      </c>
      <c r="F183">
        <f>MATCH(L183,'VLOOKUP Function'!A:A,0)</f>
        <v>82</v>
      </c>
      <c r="G183" t="str" cm="1">
        <f t="array" ref="G183">INDEX('VLOOKUP Function'!B:B,F183)</f>
        <v>GRA - Lower Granite Dam Adult</v>
      </c>
      <c r="H183" t="str">
        <f>INDEX('VLOOKUP Function'!B:B, MATCH('Interrogation Detail Lochsa'!L183,'VLOOKUP Function'!A:A,0))</f>
        <v>GRA - Lower Granite Dam Adult</v>
      </c>
      <c r="I183" t="str">
        <f>_xlfn.XLOOKUP(L183,'Interrogation Summary Hydro'!A:A,'Interrogation Summary Hydro'!D:D,"No hydrosystem detection")</f>
        <v>GRA - Lower Granite Dam Adult</v>
      </c>
      <c r="J183" s="2">
        <f>_xlfn.XLOOKUP(L183,'Interrogation Summary Hydro'!A:A,'Interrogation Summary Hydro'!E:E,"#NA")</f>
        <v>45199.422534722224</v>
      </c>
      <c r="K183" s="2" t="str" cm="1">
        <f t="array" ref="K183">VLOOKUP($L183&amp;U183,CHOOSE({1,2},MULTILOOKUP!$A$2:$A$436&amp;MULTILOOKUP!$B$2:$B$436,MULTILOOKUP!$C$2:$C$436),2,FALSE)</f>
        <v>A2</v>
      </c>
      <c r="L183" t="s">
        <v>201</v>
      </c>
      <c r="M183" t="s">
        <v>202</v>
      </c>
      <c r="N183">
        <v>3</v>
      </c>
      <c r="O183" t="s">
        <v>20</v>
      </c>
      <c r="P183">
        <v>2</v>
      </c>
      <c r="Q183" t="s">
        <v>21</v>
      </c>
      <c r="R183" t="s">
        <v>22</v>
      </c>
      <c r="S183" t="s">
        <v>23</v>
      </c>
      <c r="T183" t="s">
        <v>24</v>
      </c>
      <c r="U183" s="1">
        <v>45373.781828703701</v>
      </c>
      <c r="V183" t="s">
        <v>36</v>
      </c>
      <c r="W183" t="s">
        <v>54</v>
      </c>
      <c r="X183" s="2">
        <v>45199</v>
      </c>
      <c r="Y183" s="2">
        <v>45199</v>
      </c>
      <c r="Z183" t="s">
        <v>54</v>
      </c>
      <c r="AA183">
        <v>650</v>
      </c>
      <c r="AB183" t="s">
        <v>28</v>
      </c>
      <c r="AC183">
        <v>1</v>
      </c>
    </row>
    <row r="184" spans="1:29" x14ac:dyDescent="0.25">
      <c r="A184">
        <f t="shared" si="8"/>
        <v>0</v>
      </c>
      <c r="B184">
        <f t="shared" si="9"/>
        <v>2</v>
      </c>
      <c r="C184" t="str">
        <f t="shared" si="10"/>
        <v>NA</v>
      </c>
      <c r="D184">
        <f t="shared" si="11"/>
        <v>0</v>
      </c>
      <c r="E184" t="str">
        <f>VLOOKUP(L184,Hydro[],2,FALSE)</f>
        <v>GRA - Lower Granite Dam Adult</v>
      </c>
      <c r="F184">
        <f>MATCH(L184,'VLOOKUP Function'!A:A,0)</f>
        <v>82</v>
      </c>
      <c r="G184" t="str" cm="1">
        <f t="array" ref="G184">INDEX('VLOOKUP Function'!B:B,F184)</f>
        <v>GRA - Lower Granite Dam Adult</v>
      </c>
      <c r="H184" t="str">
        <f>INDEX('VLOOKUP Function'!B:B, MATCH('Interrogation Detail Lochsa'!L184,'VLOOKUP Function'!A:A,0))</f>
        <v>GRA - Lower Granite Dam Adult</v>
      </c>
      <c r="I184" t="str">
        <f>_xlfn.XLOOKUP(L184,'Interrogation Summary Hydro'!A:A,'Interrogation Summary Hydro'!D:D,"No hydrosystem detection")</f>
        <v>GRA - Lower Granite Dam Adult</v>
      </c>
      <c r="J184" s="2">
        <f>_xlfn.XLOOKUP(L184,'Interrogation Summary Hydro'!A:A,'Interrogation Summary Hydro'!E:E,"#NA")</f>
        <v>45199.422534722224</v>
      </c>
      <c r="K184" s="2" t="str" cm="1">
        <f t="array" ref="K184">VLOOKUP($L184&amp;U184,CHOOSE({1,2},MULTILOOKUP!$A$2:$A$436&amp;MULTILOOKUP!$B$2:$B$436,MULTILOOKUP!$C$2:$C$436),2,FALSE)</f>
        <v>A1</v>
      </c>
      <c r="L184" t="s">
        <v>201</v>
      </c>
      <c r="M184" t="s">
        <v>202</v>
      </c>
      <c r="N184">
        <v>3</v>
      </c>
      <c r="O184" t="s">
        <v>20</v>
      </c>
      <c r="P184">
        <v>2</v>
      </c>
      <c r="Q184" t="s">
        <v>21</v>
      </c>
      <c r="R184" t="s">
        <v>22</v>
      </c>
      <c r="S184" t="s">
        <v>23</v>
      </c>
      <c r="T184" t="s">
        <v>29</v>
      </c>
      <c r="U184" s="1">
        <v>45373.925983796296</v>
      </c>
      <c r="V184" t="s">
        <v>33</v>
      </c>
      <c r="W184" t="s">
        <v>54</v>
      </c>
      <c r="X184" s="2">
        <v>45199</v>
      </c>
      <c r="Y184" s="2">
        <v>45199</v>
      </c>
      <c r="Z184" t="s">
        <v>54</v>
      </c>
      <c r="AA184">
        <v>650</v>
      </c>
      <c r="AB184" t="s">
        <v>28</v>
      </c>
      <c r="AC184">
        <v>1</v>
      </c>
    </row>
    <row r="185" spans="1:29" x14ac:dyDescent="0.25">
      <c r="A185">
        <f t="shared" si="8"/>
        <v>1</v>
      </c>
      <c r="B185">
        <f t="shared" si="9"/>
        <v>1</v>
      </c>
      <c r="C185" t="str">
        <f t="shared" si="10"/>
        <v>NA</v>
      </c>
      <c r="D185">
        <f t="shared" si="11"/>
        <v>0</v>
      </c>
      <c r="E185" t="str">
        <f>VLOOKUP(L185,Hydro[],2,FALSE)</f>
        <v>GRA - Lower Granite Dam Adult</v>
      </c>
      <c r="F185">
        <f>MATCH(L185,'VLOOKUP Function'!A:A,0)</f>
        <v>83</v>
      </c>
      <c r="G185" t="str" cm="1">
        <f t="array" ref="G185">INDEX('VLOOKUP Function'!B:B,F185)</f>
        <v>GRA - Lower Granite Dam Adult</v>
      </c>
      <c r="H185" t="str">
        <f>INDEX('VLOOKUP Function'!B:B, MATCH('Interrogation Detail Lochsa'!L185,'VLOOKUP Function'!A:A,0))</f>
        <v>GRA - Lower Granite Dam Adult</v>
      </c>
      <c r="I185" t="str">
        <f>_xlfn.XLOOKUP(L185,'Interrogation Summary Hydro'!A:A,'Interrogation Summary Hydro'!D:D,"No hydrosystem detection")</f>
        <v>GRA - Lower Granite Dam Adult</v>
      </c>
      <c r="J185" s="2">
        <f>_xlfn.XLOOKUP(L185,'Interrogation Summary Hydro'!A:A,'Interrogation Summary Hydro'!E:E,"#NA")</f>
        <v>45199.528715277775</v>
      </c>
      <c r="K185" s="2" t="str" cm="1">
        <f t="array" ref="K185">VLOOKUP($L185&amp;U185,CHOOSE({1,2},MULTILOOKUP!$A$2:$A$436&amp;MULTILOOKUP!$B$2:$B$436,MULTILOOKUP!$C$2:$C$436),2,FALSE)</f>
        <v>A1</v>
      </c>
      <c r="L185" t="s">
        <v>203</v>
      </c>
      <c r="M185" t="s">
        <v>202</v>
      </c>
      <c r="N185">
        <v>3</v>
      </c>
      <c r="O185" t="s">
        <v>20</v>
      </c>
      <c r="P185">
        <v>2</v>
      </c>
      <c r="Q185" t="s">
        <v>21</v>
      </c>
      <c r="R185" t="s">
        <v>22</v>
      </c>
      <c r="S185" t="s">
        <v>23</v>
      </c>
      <c r="T185" t="s">
        <v>29</v>
      </c>
      <c r="U185" s="1">
        <v>45372.828842592593</v>
      </c>
      <c r="V185" t="s">
        <v>33</v>
      </c>
      <c r="W185" t="s">
        <v>54</v>
      </c>
      <c r="X185" s="2">
        <v>45199</v>
      </c>
      <c r="Y185" s="2">
        <v>45199</v>
      </c>
      <c r="Z185" t="s">
        <v>54</v>
      </c>
      <c r="AA185">
        <v>600</v>
      </c>
      <c r="AB185" t="s">
        <v>28</v>
      </c>
      <c r="AC185">
        <v>1</v>
      </c>
    </row>
    <row r="186" spans="1:29" x14ac:dyDescent="0.25">
      <c r="A186">
        <f t="shared" si="8"/>
        <v>1</v>
      </c>
      <c r="B186">
        <f t="shared" si="9"/>
        <v>1</v>
      </c>
      <c r="C186" t="str">
        <f t="shared" si="10"/>
        <v>NA</v>
      </c>
      <c r="D186">
        <f t="shared" si="11"/>
        <v>0</v>
      </c>
      <c r="E186" t="str">
        <f>VLOOKUP(L186,Hydro[],2,FALSE)</f>
        <v>GRA - Lower Granite Dam Adult</v>
      </c>
      <c r="F186">
        <f>MATCH(L186,'VLOOKUP Function'!A:A,0)</f>
        <v>84</v>
      </c>
      <c r="G186" t="str" cm="1">
        <f t="array" ref="G186">INDEX('VLOOKUP Function'!B:B,F186)</f>
        <v>GRA - Lower Granite Dam Adult</v>
      </c>
      <c r="H186" t="str">
        <f>INDEX('VLOOKUP Function'!B:B, MATCH('Interrogation Detail Lochsa'!L186,'VLOOKUP Function'!A:A,0))</f>
        <v>GRA - Lower Granite Dam Adult</v>
      </c>
      <c r="I186" t="str">
        <f>_xlfn.XLOOKUP(L186,'Interrogation Summary Hydro'!A:A,'Interrogation Summary Hydro'!D:D,"No hydrosystem detection")</f>
        <v>GRA - Lower Granite Dam Adult</v>
      </c>
      <c r="J186" s="2">
        <f>_xlfn.XLOOKUP(L186,'Interrogation Summary Hydro'!A:A,'Interrogation Summary Hydro'!E:E,"#NA")</f>
        <v>45188.370162037034</v>
      </c>
      <c r="K186" s="2" t="str" cm="1">
        <f t="array" ref="K186">VLOOKUP($L186&amp;U186,CHOOSE({1,2},MULTILOOKUP!$A$2:$A$436&amp;MULTILOOKUP!$B$2:$B$436,MULTILOOKUP!$C$2:$C$436),2,FALSE)</f>
        <v>B1</v>
      </c>
      <c r="L186" t="s">
        <v>204</v>
      </c>
      <c r="M186" t="s">
        <v>131</v>
      </c>
      <c r="N186">
        <v>3</v>
      </c>
      <c r="O186" t="s">
        <v>20</v>
      </c>
      <c r="P186">
        <v>2</v>
      </c>
      <c r="Q186" t="s">
        <v>21</v>
      </c>
      <c r="R186" t="s">
        <v>22</v>
      </c>
      <c r="S186" t="s">
        <v>23</v>
      </c>
      <c r="T186" t="s">
        <v>24</v>
      </c>
      <c r="U186" s="1">
        <v>45365.905902777777</v>
      </c>
      <c r="V186" t="s">
        <v>32</v>
      </c>
      <c r="W186" t="s">
        <v>54</v>
      </c>
      <c r="X186" s="2">
        <v>45188</v>
      </c>
      <c r="Y186" s="2">
        <v>45188</v>
      </c>
      <c r="Z186" t="s">
        <v>54</v>
      </c>
      <c r="AA186">
        <v>700</v>
      </c>
      <c r="AB186" t="s">
        <v>28</v>
      </c>
      <c r="AC186">
        <v>1</v>
      </c>
    </row>
    <row r="187" spans="1:29" x14ac:dyDescent="0.25">
      <c r="A187">
        <f t="shared" si="8"/>
        <v>0</v>
      </c>
      <c r="B187">
        <f t="shared" si="9"/>
        <v>2</v>
      </c>
      <c r="C187" t="str">
        <f t="shared" si="10"/>
        <v>NA</v>
      </c>
      <c r="D187">
        <f t="shared" si="11"/>
        <v>0</v>
      </c>
      <c r="E187" t="str">
        <f>VLOOKUP(L187,Hydro[],2,FALSE)</f>
        <v>GRA - Lower Granite Dam Adult</v>
      </c>
      <c r="F187">
        <f>MATCH(L187,'VLOOKUP Function'!A:A,0)</f>
        <v>84</v>
      </c>
      <c r="G187" t="str" cm="1">
        <f t="array" ref="G187">INDEX('VLOOKUP Function'!B:B,F187)</f>
        <v>GRA - Lower Granite Dam Adult</v>
      </c>
      <c r="H187" t="str">
        <f>INDEX('VLOOKUP Function'!B:B, MATCH('Interrogation Detail Lochsa'!L187,'VLOOKUP Function'!A:A,0))</f>
        <v>GRA - Lower Granite Dam Adult</v>
      </c>
      <c r="I187" t="str">
        <f>_xlfn.XLOOKUP(L187,'Interrogation Summary Hydro'!A:A,'Interrogation Summary Hydro'!D:D,"No hydrosystem detection")</f>
        <v>GRA - Lower Granite Dam Adult</v>
      </c>
      <c r="J187" s="2">
        <f>_xlfn.XLOOKUP(L187,'Interrogation Summary Hydro'!A:A,'Interrogation Summary Hydro'!E:E,"#NA")</f>
        <v>45188.370162037034</v>
      </c>
      <c r="K187" s="2" t="str" cm="1">
        <f t="array" ref="K187">VLOOKUP($L187&amp;U187,CHOOSE({1,2},MULTILOOKUP!$A$2:$A$436&amp;MULTILOOKUP!$B$2:$B$436,MULTILOOKUP!$C$2:$C$436),2,FALSE)</f>
        <v>A3</v>
      </c>
      <c r="L187" t="s">
        <v>204</v>
      </c>
      <c r="M187" t="s">
        <v>131</v>
      </c>
      <c r="N187">
        <v>3</v>
      </c>
      <c r="O187" t="s">
        <v>20</v>
      </c>
      <c r="P187">
        <v>2</v>
      </c>
      <c r="Q187" t="s">
        <v>21</v>
      </c>
      <c r="R187" t="s">
        <v>22</v>
      </c>
      <c r="S187" t="s">
        <v>23</v>
      </c>
      <c r="T187" t="s">
        <v>29</v>
      </c>
      <c r="U187" s="1">
        <v>45366.149861111109</v>
      </c>
      <c r="V187" t="s">
        <v>30</v>
      </c>
      <c r="W187" t="s">
        <v>54</v>
      </c>
      <c r="X187" s="2">
        <v>45188</v>
      </c>
      <c r="Y187" s="2">
        <v>45188</v>
      </c>
      <c r="Z187" t="s">
        <v>54</v>
      </c>
      <c r="AA187">
        <v>700</v>
      </c>
      <c r="AB187" t="s">
        <v>28</v>
      </c>
      <c r="AC187">
        <v>1</v>
      </c>
    </row>
    <row r="188" spans="1:29" x14ac:dyDescent="0.25">
      <c r="A188">
        <f t="shared" si="8"/>
        <v>1</v>
      </c>
      <c r="B188">
        <f t="shared" si="9"/>
        <v>1</v>
      </c>
      <c r="C188" t="str">
        <f t="shared" si="10"/>
        <v>NA</v>
      </c>
      <c r="D188">
        <f t="shared" si="11"/>
        <v>1</v>
      </c>
      <c r="E188" t="e">
        <f>VLOOKUP(L188,Hydro[],2,FALSE)</f>
        <v>#N/A</v>
      </c>
      <c r="F188" t="e">
        <f>MATCH(L188,'VLOOKUP Function'!A:A,0)</f>
        <v>#N/A</v>
      </c>
      <c r="G188" t="e" cm="1">
        <f t="array" ref="G188">INDEX('VLOOKUP Function'!B:B,F188)</f>
        <v>#N/A</v>
      </c>
      <c r="H188" t="e">
        <f>INDEX('VLOOKUP Function'!B:B, MATCH('Interrogation Detail Lochsa'!L188,'VLOOKUP Function'!A:A,0))</f>
        <v>#N/A</v>
      </c>
      <c r="I188" t="str">
        <f>_xlfn.XLOOKUP(L188,'Interrogation Summary Hydro'!A:A,'Interrogation Summary Hydro'!D:D,"No hydrosystem detection")</f>
        <v>No hydrosystem detection</v>
      </c>
      <c r="J188" s="2" t="str">
        <f>_xlfn.XLOOKUP(L188,'Interrogation Summary Hydro'!A:A,'Interrogation Summary Hydro'!E:E,"#NA")</f>
        <v>#NA</v>
      </c>
      <c r="K188" s="2" t="str" cm="1">
        <f t="array" ref="K188">VLOOKUP($L188&amp;U188,CHOOSE({1,2},MULTILOOKUP!$A$2:$A$436&amp;MULTILOOKUP!$B$2:$B$436,MULTILOOKUP!$C$2:$C$436),2,FALSE)</f>
        <v>B9</v>
      </c>
      <c r="L188" t="s">
        <v>205</v>
      </c>
      <c r="M188" t="s">
        <v>206</v>
      </c>
      <c r="N188">
        <v>3</v>
      </c>
      <c r="O188" t="s">
        <v>20</v>
      </c>
      <c r="P188">
        <v>2</v>
      </c>
      <c r="Q188" t="s">
        <v>21</v>
      </c>
      <c r="R188" t="s">
        <v>22</v>
      </c>
      <c r="S188" t="s">
        <v>23</v>
      </c>
      <c r="T188" t="s">
        <v>29</v>
      </c>
      <c r="U188" s="1">
        <v>45472.963761574072</v>
      </c>
      <c r="V188" t="s">
        <v>25</v>
      </c>
      <c r="W188" t="s">
        <v>43</v>
      </c>
      <c r="X188" s="2">
        <v>44858</v>
      </c>
      <c r="Y188" s="2">
        <v>44858</v>
      </c>
      <c r="Z188" t="s">
        <v>43</v>
      </c>
      <c r="AA188">
        <v>153</v>
      </c>
      <c r="AB188" t="s">
        <v>28</v>
      </c>
      <c r="AC188">
        <v>1</v>
      </c>
    </row>
    <row r="189" spans="1:29" x14ac:dyDescent="0.25">
      <c r="A189">
        <f t="shared" si="8"/>
        <v>0</v>
      </c>
      <c r="B189">
        <f t="shared" si="9"/>
        <v>2</v>
      </c>
      <c r="C189" t="str">
        <f t="shared" si="10"/>
        <v>SY2025</v>
      </c>
      <c r="D189">
        <f t="shared" si="11"/>
        <v>2</v>
      </c>
      <c r="E189" t="e">
        <f>VLOOKUP(L189,Hydro[],2,FALSE)</f>
        <v>#N/A</v>
      </c>
      <c r="F189" t="e">
        <f>MATCH(L189,'VLOOKUP Function'!A:A,0)</f>
        <v>#N/A</v>
      </c>
      <c r="G189" t="e" cm="1">
        <f t="array" ref="G189">INDEX('VLOOKUP Function'!B:B,F189)</f>
        <v>#N/A</v>
      </c>
      <c r="H189" t="e">
        <f>INDEX('VLOOKUP Function'!B:B, MATCH('Interrogation Detail Lochsa'!L189,'VLOOKUP Function'!A:A,0))</f>
        <v>#N/A</v>
      </c>
      <c r="I189" t="str">
        <f>_xlfn.XLOOKUP(L189,'Interrogation Summary Hydro'!A:A,'Interrogation Summary Hydro'!D:D,"No hydrosystem detection")</f>
        <v>No hydrosystem detection</v>
      </c>
      <c r="J189" s="2" t="str">
        <f>_xlfn.XLOOKUP(L189,'Interrogation Summary Hydro'!A:A,'Interrogation Summary Hydro'!E:E,"#NA")</f>
        <v>#NA</v>
      </c>
      <c r="K189" s="2" t="str" cm="1">
        <f t="array" ref="K189">VLOOKUP($L189&amp;U189,CHOOSE({1,2},MULTILOOKUP!$A$2:$A$436&amp;MULTILOOKUP!$B$2:$B$436,MULTILOOKUP!$C$2:$C$436),2,FALSE)</f>
        <v>B4</v>
      </c>
      <c r="L189" t="s">
        <v>205</v>
      </c>
      <c r="M189" t="s">
        <v>206</v>
      </c>
      <c r="N189">
        <v>3</v>
      </c>
      <c r="O189" t="s">
        <v>20</v>
      </c>
      <c r="P189">
        <v>2</v>
      </c>
      <c r="Q189" t="s">
        <v>21</v>
      </c>
      <c r="R189" t="s">
        <v>22</v>
      </c>
      <c r="S189" t="s">
        <v>23</v>
      </c>
      <c r="T189" t="s">
        <v>24</v>
      </c>
      <c r="U189" s="1">
        <v>45686.839328703703</v>
      </c>
      <c r="V189" t="s">
        <v>89</v>
      </c>
      <c r="W189" t="s">
        <v>43</v>
      </c>
      <c r="X189" s="2">
        <v>44858</v>
      </c>
      <c r="Y189" s="2">
        <v>44858</v>
      </c>
      <c r="Z189" t="s">
        <v>43</v>
      </c>
      <c r="AA189">
        <v>153</v>
      </c>
      <c r="AB189" t="s">
        <v>28</v>
      </c>
      <c r="AC189">
        <v>1</v>
      </c>
    </row>
    <row r="190" spans="1:29" x14ac:dyDescent="0.25">
      <c r="A190">
        <f t="shared" si="8"/>
        <v>1</v>
      </c>
      <c r="B190">
        <f t="shared" si="9"/>
        <v>1</v>
      </c>
      <c r="C190" t="str">
        <f t="shared" si="10"/>
        <v>SY2025</v>
      </c>
      <c r="D190">
        <f t="shared" si="11"/>
        <v>2</v>
      </c>
      <c r="E190" t="str">
        <f>VLOOKUP(L190,Hydro[],2,FALSE)</f>
        <v>BO1 - Bonneville Bradford Is. Ladder</v>
      </c>
      <c r="F190">
        <f>MATCH(L190,'VLOOKUP Function'!A:A,0)</f>
        <v>85</v>
      </c>
      <c r="G190" t="str" cm="1">
        <f t="array" ref="G190">INDEX('VLOOKUP Function'!B:B,F190)</f>
        <v>BO1 - Bonneville Bradford Is. Ladder</v>
      </c>
      <c r="H190" t="str">
        <f>INDEX('VLOOKUP Function'!B:B, MATCH('Interrogation Detail Lochsa'!L190,'VLOOKUP Function'!A:A,0))</f>
        <v>BO1 - Bonneville Bradford Is. Ladder</v>
      </c>
      <c r="I190" t="str">
        <f>_xlfn.XLOOKUP(L190,'Interrogation Summary Hydro'!A:A,'Interrogation Summary Hydro'!D:D,"No hydrosystem detection")</f>
        <v>BO1 - Bonneville Bradford Is. Ladder</v>
      </c>
      <c r="J190" s="2">
        <f>_xlfn.XLOOKUP(L190,'Interrogation Summary Hydro'!A:A,'Interrogation Summary Hydro'!E:E,"#NA")</f>
        <v>45547.463912037034</v>
      </c>
      <c r="K190" s="2" t="str" cm="1">
        <f t="array" ref="K190">VLOOKUP($L190&amp;U190,CHOOSE({1,2},MULTILOOKUP!$A$2:$A$436&amp;MULTILOOKUP!$B$2:$B$436,MULTILOOKUP!$C$2:$C$436),2,FALSE)</f>
        <v>A8</v>
      </c>
      <c r="L190" t="s">
        <v>207</v>
      </c>
      <c r="M190" t="s">
        <v>208</v>
      </c>
      <c r="N190">
        <v>3</v>
      </c>
      <c r="O190" t="s">
        <v>20</v>
      </c>
      <c r="P190">
        <v>2</v>
      </c>
      <c r="Q190" t="s">
        <v>21</v>
      </c>
      <c r="R190" t="s">
        <v>22</v>
      </c>
      <c r="S190" t="s">
        <v>23</v>
      </c>
      <c r="T190" t="s">
        <v>29</v>
      </c>
      <c r="U190" s="1">
        <v>45741.306469907409</v>
      </c>
      <c r="V190" t="s">
        <v>100</v>
      </c>
      <c r="W190" t="s">
        <v>209</v>
      </c>
      <c r="X190" s="2">
        <v>44676</v>
      </c>
      <c r="Y190" s="2">
        <v>44676</v>
      </c>
      <c r="Z190" t="s">
        <v>209</v>
      </c>
      <c r="AA190">
        <v>207</v>
      </c>
      <c r="AB190" t="s">
        <v>28</v>
      </c>
      <c r="AC190">
        <v>1</v>
      </c>
    </row>
    <row r="191" spans="1:29" x14ac:dyDescent="0.25">
      <c r="A191">
        <f t="shared" si="8"/>
        <v>1</v>
      </c>
      <c r="B191">
        <f t="shared" si="9"/>
        <v>1</v>
      </c>
      <c r="C191" t="str">
        <f t="shared" si="10"/>
        <v>SY2025</v>
      </c>
      <c r="D191">
        <f t="shared" si="11"/>
        <v>0</v>
      </c>
      <c r="E191" t="e">
        <f>VLOOKUP(L191,Hydro[],2,FALSE)</f>
        <v>#N/A</v>
      </c>
      <c r="F191" t="e">
        <f>MATCH(L191,'VLOOKUP Function'!A:A,0)</f>
        <v>#N/A</v>
      </c>
      <c r="G191" t="e" cm="1">
        <f t="array" ref="G191">INDEX('VLOOKUP Function'!B:B,F191)</f>
        <v>#N/A</v>
      </c>
      <c r="H191" t="e">
        <f>INDEX('VLOOKUP Function'!B:B, MATCH('Interrogation Detail Lochsa'!L191,'VLOOKUP Function'!A:A,0))</f>
        <v>#N/A</v>
      </c>
      <c r="I191" t="str">
        <f>_xlfn.XLOOKUP(L191,'Interrogation Summary Hydro'!A:A,'Interrogation Summary Hydro'!D:D,"No hydrosystem detection")</f>
        <v>No hydrosystem detection</v>
      </c>
      <c r="J191" s="2" t="str">
        <f>_xlfn.XLOOKUP(L191,'Interrogation Summary Hydro'!A:A,'Interrogation Summary Hydro'!E:E,"#NA")</f>
        <v>#NA</v>
      </c>
      <c r="K191" s="2" t="str" cm="1">
        <f t="array" ref="K191">VLOOKUP($L191&amp;U191,CHOOSE({1,2},MULTILOOKUP!$A$2:$A$436&amp;MULTILOOKUP!$B$2:$B$436,MULTILOOKUP!$C$2:$C$436),2,FALSE)</f>
        <v>B8</v>
      </c>
      <c r="L191" t="s">
        <v>210</v>
      </c>
      <c r="M191" t="s">
        <v>211</v>
      </c>
      <c r="N191">
        <v>3</v>
      </c>
      <c r="O191" t="s">
        <v>20</v>
      </c>
      <c r="P191">
        <v>2</v>
      </c>
      <c r="Q191" t="s">
        <v>21</v>
      </c>
      <c r="R191" t="s">
        <v>22</v>
      </c>
      <c r="S191" t="s">
        <v>23</v>
      </c>
      <c r="T191" t="s">
        <v>29</v>
      </c>
      <c r="U191" s="1">
        <v>45473.799421296295</v>
      </c>
      <c r="V191" t="s">
        <v>65</v>
      </c>
      <c r="W191" t="s">
        <v>43</v>
      </c>
      <c r="X191" s="2">
        <v>45190</v>
      </c>
      <c r="Y191" s="2">
        <v>45190</v>
      </c>
      <c r="Z191" t="s">
        <v>43</v>
      </c>
      <c r="AA191">
        <v>87</v>
      </c>
      <c r="AB191" t="s">
        <v>28</v>
      </c>
      <c r="AC191">
        <v>1</v>
      </c>
    </row>
    <row r="192" spans="1:29" x14ac:dyDescent="0.25">
      <c r="A192">
        <f t="shared" si="8"/>
        <v>0</v>
      </c>
      <c r="B192">
        <f t="shared" si="9"/>
        <v>2</v>
      </c>
      <c r="C192" t="str">
        <f t="shared" si="10"/>
        <v>SY2025</v>
      </c>
      <c r="D192">
        <f t="shared" si="11"/>
        <v>0</v>
      </c>
      <c r="E192" t="e">
        <f>VLOOKUP(L192,Hydro[],2,FALSE)</f>
        <v>#N/A</v>
      </c>
      <c r="F192" t="e">
        <f>MATCH(L192,'VLOOKUP Function'!A:A,0)</f>
        <v>#N/A</v>
      </c>
      <c r="G192" t="e" cm="1">
        <f t="array" ref="G192">INDEX('VLOOKUP Function'!B:B,F192)</f>
        <v>#N/A</v>
      </c>
      <c r="H192" t="e">
        <f>INDEX('VLOOKUP Function'!B:B, MATCH('Interrogation Detail Lochsa'!L192,'VLOOKUP Function'!A:A,0))</f>
        <v>#N/A</v>
      </c>
      <c r="I192" t="str">
        <f>_xlfn.XLOOKUP(L192,'Interrogation Summary Hydro'!A:A,'Interrogation Summary Hydro'!D:D,"No hydrosystem detection")</f>
        <v>No hydrosystem detection</v>
      </c>
      <c r="J192" s="2" t="str">
        <f>_xlfn.XLOOKUP(L192,'Interrogation Summary Hydro'!A:A,'Interrogation Summary Hydro'!E:E,"#NA")</f>
        <v>#NA</v>
      </c>
      <c r="K192" s="2" t="str" cm="1">
        <f t="array" ref="K192">VLOOKUP($L192&amp;U192,CHOOSE({1,2},MULTILOOKUP!$A$2:$A$436&amp;MULTILOOKUP!$B$2:$B$436,MULTILOOKUP!$C$2:$C$436),2,FALSE)</f>
        <v>B9</v>
      </c>
      <c r="L192" t="s">
        <v>210</v>
      </c>
      <c r="M192" t="s">
        <v>211</v>
      </c>
      <c r="N192">
        <v>3</v>
      </c>
      <c r="O192" t="s">
        <v>20</v>
      </c>
      <c r="P192">
        <v>2</v>
      </c>
      <c r="Q192" t="s">
        <v>21</v>
      </c>
      <c r="R192" t="s">
        <v>22</v>
      </c>
      <c r="S192" t="s">
        <v>23</v>
      </c>
      <c r="T192" t="s">
        <v>29</v>
      </c>
      <c r="U192" s="1">
        <v>45478.839444444442</v>
      </c>
      <c r="V192" t="s">
        <v>25</v>
      </c>
      <c r="W192" t="s">
        <v>43</v>
      </c>
      <c r="X192" s="2">
        <v>45190</v>
      </c>
      <c r="Y192" s="2">
        <v>45190</v>
      </c>
      <c r="Z192" t="s">
        <v>43</v>
      </c>
      <c r="AA192">
        <v>87</v>
      </c>
      <c r="AB192" t="s">
        <v>28</v>
      </c>
      <c r="AC192">
        <v>1</v>
      </c>
    </row>
    <row r="193" spans="1:29" x14ac:dyDescent="0.25">
      <c r="A193">
        <f t="shared" si="8"/>
        <v>0</v>
      </c>
      <c r="B193">
        <f t="shared" si="9"/>
        <v>3</v>
      </c>
      <c r="C193" t="str">
        <f t="shared" si="10"/>
        <v>SY2025</v>
      </c>
      <c r="D193">
        <f t="shared" si="11"/>
        <v>0</v>
      </c>
      <c r="E193" t="e">
        <f>VLOOKUP(L193,Hydro[],2,FALSE)</f>
        <v>#N/A</v>
      </c>
      <c r="F193" t="e">
        <f>MATCH(L193,'VLOOKUP Function'!A:A,0)</f>
        <v>#N/A</v>
      </c>
      <c r="G193" t="e" cm="1">
        <f t="array" ref="G193">INDEX('VLOOKUP Function'!B:B,F193)</f>
        <v>#N/A</v>
      </c>
      <c r="H193" t="e">
        <f>INDEX('VLOOKUP Function'!B:B, MATCH('Interrogation Detail Lochsa'!L193,'VLOOKUP Function'!A:A,0))</f>
        <v>#N/A</v>
      </c>
      <c r="I193" t="str">
        <f>_xlfn.XLOOKUP(L193,'Interrogation Summary Hydro'!A:A,'Interrogation Summary Hydro'!D:D,"No hydrosystem detection")</f>
        <v>No hydrosystem detection</v>
      </c>
      <c r="J193" s="2" t="str">
        <f>_xlfn.XLOOKUP(L193,'Interrogation Summary Hydro'!A:A,'Interrogation Summary Hydro'!E:E,"#NA")</f>
        <v>#NA</v>
      </c>
      <c r="K193" s="2" t="str" cm="1">
        <f t="array" ref="K193">VLOOKUP($L193&amp;U193,CHOOSE({1,2},MULTILOOKUP!$A$2:$A$436&amp;MULTILOOKUP!$B$2:$B$436,MULTILOOKUP!$C$2:$C$436),2,FALSE)</f>
        <v>B6</v>
      </c>
      <c r="L193" t="s">
        <v>210</v>
      </c>
      <c r="M193" t="s">
        <v>211</v>
      </c>
      <c r="N193">
        <v>3</v>
      </c>
      <c r="O193" t="s">
        <v>20</v>
      </c>
      <c r="P193">
        <v>2</v>
      </c>
      <c r="Q193" t="s">
        <v>21</v>
      </c>
      <c r="R193" t="s">
        <v>22</v>
      </c>
      <c r="S193" t="s">
        <v>23</v>
      </c>
      <c r="T193" t="s">
        <v>29</v>
      </c>
      <c r="U193" s="1">
        <v>45480.529293981483</v>
      </c>
      <c r="V193" t="s">
        <v>59</v>
      </c>
      <c r="W193" t="s">
        <v>43</v>
      </c>
      <c r="X193" s="2">
        <v>45190</v>
      </c>
      <c r="Y193" s="2">
        <v>45190</v>
      </c>
      <c r="Z193" t="s">
        <v>43</v>
      </c>
      <c r="AA193">
        <v>87</v>
      </c>
      <c r="AB193" t="s">
        <v>28</v>
      </c>
      <c r="AC193">
        <v>1</v>
      </c>
    </row>
    <row r="194" spans="1:29" x14ac:dyDescent="0.25">
      <c r="A194">
        <f t="shared" si="8"/>
        <v>0</v>
      </c>
      <c r="B194">
        <f t="shared" si="9"/>
        <v>4</v>
      </c>
      <c r="C194" t="str">
        <f t="shared" si="10"/>
        <v>SY2025</v>
      </c>
      <c r="D194">
        <f t="shared" si="11"/>
        <v>0</v>
      </c>
      <c r="E194" t="e">
        <f>VLOOKUP(L194,Hydro[],2,FALSE)</f>
        <v>#N/A</v>
      </c>
      <c r="F194" t="e">
        <f>MATCH(L194,'VLOOKUP Function'!A:A,0)</f>
        <v>#N/A</v>
      </c>
      <c r="G194" t="e" cm="1">
        <f t="array" ref="G194">INDEX('VLOOKUP Function'!B:B,F194)</f>
        <v>#N/A</v>
      </c>
      <c r="H194" t="e">
        <f>INDEX('VLOOKUP Function'!B:B, MATCH('Interrogation Detail Lochsa'!L194,'VLOOKUP Function'!A:A,0))</f>
        <v>#N/A</v>
      </c>
      <c r="I194" t="str">
        <f>_xlfn.XLOOKUP(L194,'Interrogation Summary Hydro'!A:A,'Interrogation Summary Hydro'!D:D,"No hydrosystem detection")</f>
        <v>No hydrosystem detection</v>
      </c>
      <c r="J194" s="2" t="str">
        <f>_xlfn.XLOOKUP(L194,'Interrogation Summary Hydro'!A:A,'Interrogation Summary Hydro'!E:E,"#NA")</f>
        <v>#NA</v>
      </c>
      <c r="K194" s="2" t="str" cm="1">
        <f t="array" ref="K194">VLOOKUP($L194&amp;U194,CHOOSE({1,2},MULTILOOKUP!$A$2:$A$436&amp;MULTILOOKUP!$B$2:$B$436,MULTILOOKUP!$C$2:$C$436),2,FALSE)</f>
        <v>B1</v>
      </c>
      <c r="L194" t="s">
        <v>210</v>
      </c>
      <c r="M194" t="s">
        <v>211</v>
      </c>
      <c r="N194">
        <v>3</v>
      </c>
      <c r="O194" t="s">
        <v>20</v>
      </c>
      <c r="P194">
        <v>2</v>
      </c>
      <c r="Q194" t="s">
        <v>21</v>
      </c>
      <c r="R194" t="s">
        <v>22</v>
      </c>
      <c r="S194" t="s">
        <v>23</v>
      </c>
      <c r="T194" t="s">
        <v>24</v>
      </c>
      <c r="U194" s="1">
        <v>45489.226956018516</v>
      </c>
      <c r="V194" t="s">
        <v>32</v>
      </c>
      <c r="W194" t="s">
        <v>43</v>
      </c>
      <c r="X194" s="2">
        <v>45190</v>
      </c>
      <c r="Y194" s="2">
        <v>45190</v>
      </c>
      <c r="Z194" t="s">
        <v>43</v>
      </c>
      <c r="AA194">
        <v>87</v>
      </c>
      <c r="AB194" t="s">
        <v>28</v>
      </c>
      <c r="AC194">
        <v>1</v>
      </c>
    </row>
    <row r="195" spans="1:29" x14ac:dyDescent="0.25">
      <c r="A195">
        <f t="shared" si="8"/>
        <v>0</v>
      </c>
      <c r="B195">
        <f t="shared" si="9"/>
        <v>5</v>
      </c>
      <c r="C195" t="str">
        <f t="shared" si="10"/>
        <v>SY2025</v>
      </c>
      <c r="D195">
        <f t="shared" si="11"/>
        <v>0</v>
      </c>
      <c r="E195" t="e">
        <f>VLOOKUP(L195,Hydro[],2,FALSE)</f>
        <v>#N/A</v>
      </c>
      <c r="F195" t="e">
        <f>MATCH(L195,'VLOOKUP Function'!A:A,0)</f>
        <v>#N/A</v>
      </c>
      <c r="G195" t="e" cm="1">
        <f t="array" ref="G195">INDEX('VLOOKUP Function'!B:B,F195)</f>
        <v>#N/A</v>
      </c>
      <c r="H195" t="e">
        <f>INDEX('VLOOKUP Function'!B:B, MATCH('Interrogation Detail Lochsa'!L195,'VLOOKUP Function'!A:A,0))</f>
        <v>#N/A</v>
      </c>
      <c r="I195" t="str">
        <f>_xlfn.XLOOKUP(L195,'Interrogation Summary Hydro'!A:A,'Interrogation Summary Hydro'!D:D,"No hydrosystem detection")</f>
        <v>No hydrosystem detection</v>
      </c>
      <c r="J195" s="2" t="str">
        <f>_xlfn.XLOOKUP(L195,'Interrogation Summary Hydro'!A:A,'Interrogation Summary Hydro'!E:E,"#NA")</f>
        <v>#NA</v>
      </c>
      <c r="K195" s="2" t="str" cm="1">
        <f t="array" ref="K195">VLOOKUP($L195&amp;U195,CHOOSE({1,2},MULTILOOKUP!$A$2:$A$436&amp;MULTILOOKUP!$B$2:$B$436,MULTILOOKUP!$C$2:$C$436),2,FALSE)</f>
        <v>A8</v>
      </c>
      <c r="L195" t="s">
        <v>210</v>
      </c>
      <c r="M195" t="s">
        <v>211</v>
      </c>
      <c r="N195">
        <v>3</v>
      </c>
      <c r="O195" t="s">
        <v>20</v>
      </c>
      <c r="P195">
        <v>2</v>
      </c>
      <c r="Q195" t="s">
        <v>21</v>
      </c>
      <c r="R195" t="s">
        <v>22</v>
      </c>
      <c r="S195" t="s">
        <v>23</v>
      </c>
      <c r="T195" t="s">
        <v>29</v>
      </c>
      <c r="U195" s="1">
        <v>45489.403599537036</v>
      </c>
      <c r="V195" t="s">
        <v>100</v>
      </c>
      <c r="W195" t="s">
        <v>43</v>
      </c>
      <c r="X195" s="2">
        <v>45190</v>
      </c>
      <c r="Y195" s="2">
        <v>45190</v>
      </c>
      <c r="Z195" t="s">
        <v>43</v>
      </c>
      <c r="AA195">
        <v>87</v>
      </c>
      <c r="AB195" t="s">
        <v>28</v>
      </c>
      <c r="AC195">
        <v>1</v>
      </c>
    </row>
    <row r="196" spans="1:29" x14ac:dyDescent="0.25">
      <c r="A196">
        <f t="shared" si="8"/>
        <v>1</v>
      </c>
      <c r="B196">
        <f t="shared" si="9"/>
        <v>1</v>
      </c>
      <c r="C196" t="str">
        <f t="shared" si="10"/>
        <v>SY2025</v>
      </c>
      <c r="D196">
        <f t="shared" si="11"/>
        <v>2</v>
      </c>
      <c r="E196" t="str">
        <f>VLOOKUP(L196,Hydro[],2,FALSE)</f>
        <v>BO3 - Bonneville WA Shore Ladder/AFF</v>
      </c>
      <c r="F196">
        <f>MATCH(L196,'VLOOKUP Function'!A:A,0)</f>
        <v>86</v>
      </c>
      <c r="G196" t="str" cm="1">
        <f t="array" ref="G196">INDEX('VLOOKUP Function'!B:B,F196)</f>
        <v>BO3 - Bonneville WA Shore Ladder/AFF</v>
      </c>
      <c r="H196" t="str">
        <f>INDEX('VLOOKUP Function'!B:B, MATCH('Interrogation Detail Lochsa'!L196,'VLOOKUP Function'!A:A,0))</f>
        <v>BO3 - Bonneville WA Shore Ladder/AFF</v>
      </c>
      <c r="I196" t="str">
        <f>_xlfn.XLOOKUP(L196,'Interrogation Summary Hydro'!A:A,'Interrogation Summary Hydro'!D:D,"No hydrosystem detection")</f>
        <v>BO3 - Bonneville WA Shore Ladder/AFF</v>
      </c>
      <c r="J196" s="2">
        <f>_xlfn.XLOOKUP(L196,'Interrogation Summary Hydro'!A:A,'Interrogation Summary Hydro'!E:E,"#NA")</f>
        <v>45529.87804398148</v>
      </c>
      <c r="K196" s="2" t="str" cm="1">
        <f t="array" ref="K196">VLOOKUP($L196&amp;U196,CHOOSE({1,2},MULTILOOKUP!$A$2:$A$436&amp;MULTILOOKUP!$B$2:$B$436,MULTILOOKUP!$C$2:$C$436),2,FALSE)</f>
        <v>B8</v>
      </c>
      <c r="L196" t="s">
        <v>212</v>
      </c>
      <c r="M196" t="s">
        <v>213</v>
      </c>
      <c r="N196">
        <v>3</v>
      </c>
      <c r="O196" t="s">
        <v>20</v>
      </c>
      <c r="P196">
        <v>2</v>
      </c>
      <c r="Q196" t="s">
        <v>21</v>
      </c>
      <c r="R196" t="s">
        <v>22</v>
      </c>
      <c r="S196" t="s">
        <v>23</v>
      </c>
      <c r="T196" t="s">
        <v>24</v>
      </c>
      <c r="U196" s="1">
        <v>45768.204918981479</v>
      </c>
      <c r="V196" t="s">
        <v>65</v>
      </c>
      <c r="W196" t="s">
        <v>209</v>
      </c>
      <c r="X196" s="2">
        <v>44684</v>
      </c>
      <c r="Y196" s="2">
        <v>44684</v>
      </c>
      <c r="Z196" t="s">
        <v>209</v>
      </c>
      <c r="AA196">
        <v>199</v>
      </c>
      <c r="AB196" t="s">
        <v>28</v>
      </c>
      <c r="AC196">
        <v>1</v>
      </c>
    </row>
    <row r="197" spans="1:29" x14ac:dyDescent="0.25">
      <c r="A197">
        <f t="shared" ref="A197:A260" si="12">IF(L197=L196,0,1)</f>
        <v>1</v>
      </c>
      <c r="B197">
        <f t="shared" ref="B197:B260" si="13">IF(A197&lt;&gt;1, B196+1,1)</f>
        <v>1</v>
      </c>
      <c r="C197" t="str">
        <f t="shared" ref="C197:C260" si="14">IF(AND(U197&gt;$T$1,U197&lt;=$U$1),"SY2025", "NA")</f>
        <v>SY2025</v>
      </c>
      <c r="D197">
        <f t="shared" ref="D197:D260" si="15">DATEDIF(Y197,U197,"Y")</f>
        <v>2</v>
      </c>
      <c r="E197" t="str">
        <f>VLOOKUP(L197,Hydro[],2,FALSE)</f>
        <v>BO1 - Bonneville Bradford Is. Ladder</v>
      </c>
      <c r="F197">
        <f>MATCH(L197,'VLOOKUP Function'!A:A,0)</f>
        <v>87</v>
      </c>
      <c r="G197" t="str" cm="1">
        <f t="array" ref="G197">INDEX('VLOOKUP Function'!B:B,F197)</f>
        <v>BO1 - Bonneville Bradford Is. Ladder</v>
      </c>
      <c r="H197" t="str">
        <f>INDEX('VLOOKUP Function'!B:B, MATCH('Interrogation Detail Lochsa'!L197,'VLOOKUP Function'!A:A,0))</f>
        <v>BO1 - Bonneville Bradford Is. Ladder</v>
      </c>
      <c r="I197" t="str">
        <f>_xlfn.XLOOKUP(L197,'Interrogation Summary Hydro'!A:A,'Interrogation Summary Hydro'!D:D,"No hydrosystem detection")</f>
        <v>BO1 - Bonneville Bradford Is. Ladder</v>
      </c>
      <c r="J197" s="2">
        <f>_xlfn.XLOOKUP(L197,'Interrogation Summary Hydro'!A:A,'Interrogation Summary Hydro'!E:E,"#NA")</f>
        <v>45535.403020833335</v>
      </c>
      <c r="K197" s="2" t="str" cm="1">
        <f t="array" ref="K197">VLOOKUP($L197&amp;U197,CHOOSE({1,2},MULTILOOKUP!$A$2:$A$436&amp;MULTILOOKUP!$B$2:$B$436,MULTILOOKUP!$C$2:$C$436),2,FALSE)</f>
        <v>A3</v>
      </c>
      <c r="L197" t="s">
        <v>214</v>
      </c>
      <c r="M197" t="s">
        <v>215</v>
      </c>
      <c r="N197">
        <v>3</v>
      </c>
      <c r="O197" t="s">
        <v>20</v>
      </c>
      <c r="P197">
        <v>2</v>
      </c>
      <c r="Q197" t="s">
        <v>21</v>
      </c>
      <c r="R197" t="s">
        <v>22</v>
      </c>
      <c r="S197" t="s">
        <v>23</v>
      </c>
      <c r="T197" t="s">
        <v>29</v>
      </c>
      <c r="U197" s="1">
        <v>45730.169224537036</v>
      </c>
      <c r="V197" t="s">
        <v>30</v>
      </c>
      <c r="W197" t="s">
        <v>209</v>
      </c>
      <c r="X197" s="2">
        <v>44685</v>
      </c>
      <c r="Y197" s="2">
        <v>44685</v>
      </c>
      <c r="Z197" t="s">
        <v>209</v>
      </c>
      <c r="AA197">
        <v>187</v>
      </c>
      <c r="AB197" t="s">
        <v>28</v>
      </c>
      <c r="AC197">
        <v>1</v>
      </c>
    </row>
    <row r="198" spans="1:29" x14ac:dyDescent="0.25">
      <c r="A198">
        <f t="shared" si="12"/>
        <v>1</v>
      </c>
      <c r="B198">
        <f t="shared" si="13"/>
        <v>1</v>
      </c>
      <c r="C198" t="str">
        <f t="shared" si="14"/>
        <v>SY2025</v>
      </c>
      <c r="D198">
        <f t="shared" si="15"/>
        <v>3</v>
      </c>
      <c r="E198" t="str">
        <f>VLOOKUP(L198,Hydro[],2,FALSE)</f>
        <v>BO3 - Bonneville WA Shore Ladder/AFF</v>
      </c>
      <c r="F198">
        <f>MATCH(L198,'VLOOKUP Function'!A:A,0)</f>
        <v>88</v>
      </c>
      <c r="G198" t="str" cm="1">
        <f t="array" ref="G198">INDEX('VLOOKUP Function'!B:B,F198)</f>
        <v>BO3 - Bonneville WA Shore Ladder/AFF</v>
      </c>
      <c r="H198" t="str">
        <f>INDEX('VLOOKUP Function'!B:B, MATCH('Interrogation Detail Lochsa'!L198,'VLOOKUP Function'!A:A,0))</f>
        <v>BO3 - Bonneville WA Shore Ladder/AFF</v>
      </c>
      <c r="I198" t="str">
        <f>_xlfn.XLOOKUP(L198,'Interrogation Summary Hydro'!A:A,'Interrogation Summary Hydro'!D:D,"No hydrosystem detection")</f>
        <v>BO3 - Bonneville WA Shore Ladder/AFF</v>
      </c>
      <c r="J198" s="2">
        <f>_xlfn.XLOOKUP(L198,'Interrogation Summary Hydro'!A:A,'Interrogation Summary Hydro'!E:E,"#NA")</f>
        <v>45521.353101851855</v>
      </c>
      <c r="K198" s="2" t="str" cm="1">
        <f t="array" ref="K198">VLOOKUP($L198&amp;U198,CHOOSE({1,2},MULTILOOKUP!$A$2:$A$436&amp;MULTILOOKUP!$B$2:$B$436,MULTILOOKUP!$C$2:$C$436),2,FALSE)</f>
        <v>A2</v>
      </c>
      <c r="L198" t="s">
        <v>216</v>
      </c>
      <c r="M198" t="s">
        <v>217</v>
      </c>
      <c r="N198">
        <v>3</v>
      </c>
      <c r="O198" t="s">
        <v>20</v>
      </c>
      <c r="P198">
        <v>2</v>
      </c>
      <c r="Q198" t="s">
        <v>21</v>
      </c>
      <c r="R198" t="s">
        <v>22</v>
      </c>
      <c r="S198" t="s">
        <v>23</v>
      </c>
      <c r="T198" t="s">
        <v>24</v>
      </c>
      <c r="U198" s="1">
        <v>45763.565474537034</v>
      </c>
      <c r="V198" t="s">
        <v>36</v>
      </c>
      <c r="W198" t="s">
        <v>43</v>
      </c>
      <c r="X198" s="2">
        <v>44496</v>
      </c>
      <c r="Y198" s="2">
        <v>44496</v>
      </c>
      <c r="Z198" t="s">
        <v>43</v>
      </c>
      <c r="AA198">
        <v>157</v>
      </c>
      <c r="AB198" t="s">
        <v>28</v>
      </c>
      <c r="AC198">
        <v>1</v>
      </c>
    </row>
    <row r="199" spans="1:29" x14ac:dyDescent="0.25">
      <c r="A199">
        <f t="shared" si="12"/>
        <v>0</v>
      </c>
      <c r="B199">
        <f t="shared" si="13"/>
        <v>2</v>
      </c>
      <c r="C199" t="str">
        <f t="shared" si="14"/>
        <v>SY2025</v>
      </c>
      <c r="D199">
        <f t="shared" si="15"/>
        <v>3</v>
      </c>
      <c r="E199" t="str">
        <f>VLOOKUP(L199,Hydro[],2,FALSE)</f>
        <v>BO3 - Bonneville WA Shore Ladder/AFF</v>
      </c>
      <c r="F199">
        <f>MATCH(L199,'VLOOKUP Function'!A:A,0)</f>
        <v>88</v>
      </c>
      <c r="G199" t="str" cm="1">
        <f t="array" ref="G199">INDEX('VLOOKUP Function'!B:B,F199)</f>
        <v>BO3 - Bonneville WA Shore Ladder/AFF</v>
      </c>
      <c r="H199" t="str">
        <f>INDEX('VLOOKUP Function'!B:B, MATCH('Interrogation Detail Lochsa'!L199,'VLOOKUP Function'!A:A,0))</f>
        <v>BO3 - Bonneville WA Shore Ladder/AFF</v>
      </c>
      <c r="I199" t="str">
        <f>_xlfn.XLOOKUP(L199,'Interrogation Summary Hydro'!A:A,'Interrogation Summary Hydro'!D:D,"No hydrosystem detection")</f>
        <v>BO3 - Bonneville WA Shore Ladder/AFF</v>
      </c>
      <c r="J199" s="2">
        <f>_xlfn.XLOOKUP(L199,'Interrogation Summary Hydro'!A:A,'Interrogation Summary Hydro'!E:E,"#NA")</f>
        <v>45521.353101851855</v>
      </c>
      <c r="K199" s="2" t="str" cm="1">
        <f t="array" ref="K199">VLOOKUP($L199&amp;U199,CHOOSE({1,2},MULTILOOKUP!$A$2:$A$436&amp;MULTILOOKUP!$B$2:$B$436,MULTILOOKUP!$C$2:$C$436),2,FALSE)</f>
        <v>A1</v>
      </c>
      <c r="L199" t="s">
        <v>216</v>
      </c>
      <c r="M199" t="s">
        <v>217</v>
      </c>
      <c r="N199">
        <v>3</v>
      </c>
      <c r="O199" t="s">
        <v>20</v>
      </c>
      <c r="P199">
        <v>2</v>
      </c>
      <c r="Q199" t="s">
        <v>21</v>
      </c>
      <c r="R199" t="s">
        <v>22</v>
      </c>
      <c r="S199" t="s">
        <v>23</v>
      </c>
      <c r="T199" t="s">
        <v>29</v>
      </c>
      <c r="U199" s="1">
        <v>45763.743506944447</v>
      </c>
      <c r="V199" t="s">
        <v>33</v>
      </c>
      <c r="W199" t="s">
        <v>43</v>
      </c>
      <c r="X199" s="2">
        <v>44496</v>
      </c>
      <c r="Y199" s="2">
        <v>44496</v>
      </c>
      <c r="Z199" t="s">
        <v>43</v>
      </c>
      <c r="AA199">
        <v>157</v>
      </c>
      <c r="AB199" t="s">
        <v>28</v>
      </c>
      <c r="AC199">
        <v>1</v>
      </c>
    </row>
    <row r="200" spans="1:29" x14ac:dyDescent="0.25">
      <c r="A200">
        <f t="shared" si="12"/>
        <v>1</v>
      </c>
      <c r="B200">
        <f t="shared" si="13"/>
        <v>1</v>
      </c>
      <c r="C200" t="str">
        <f t="shared" si="14"/>
        <v>SY2025</v>
      </c>
      <c r="D200">
        <f t="shared" si="15"/>
        <v>3</v>
      </c>
      <c r="E200" t="str">
        <f>VLOOKUP(L200,Hydro[],2,FALSE)</f>
        <v>BO3 - Bonneville WA Shore Ladder/AFF</v>
      </c>
      <c r="F200">
        <f>MATCH(L200,'VLOOKUP Function'!A:A,0)</f>
        <v>89</v>
      </c>
      <c r="G200" t="str" cm="1">
        <f t="array" ref="G200">INDEX('VLOOKUP Function'!B:B,F200)</f>
        <v>BO3 - Bonneville WA Shore Ladder/AFF</v>
      </c>
      <c r="H200" t="str">
        <f>INDEX('VLOOKUP Function'!B:B, MATCH('Interrogation Detail Lochsa'!L200,'VLOOKUP Function'!A:A,0))</f>
        <v>BO3 - Bonneville WA Shore Ladder/AFF</v>
      </c>
      <c r="I200" t="str">
        <f>_xlfn.XLOOKUP(L200,'Interrogation Summary Hydro'!A:A,'Interrogation Summary Hydro'!D:D,"No hydrosystem detection")</f>
        <v>BO3 - Bonneville WA Shore Ladder/AFF</v>
      </c>
      <c r="J200" s="2">
        <f>_xlfn.XLOOKUP(L200,'Interrogation Summary Hydro'!A:A,'Interrogation Summary Hydro'!E:E,"#NA")</f>
        <v>45522.423981481479</v>
      </c>
      <c r="K200" s="2" t="str" cm="1">
        <f t="array" ref="K200">VLOOKUP($L200&amp;U200,CHOOSE({1,2},MULTILOOKUP!$A$2:$A$436&amp;MULTILOOKUP!$B$2:$B$436,MULTILOOKUP!$C$2:$C$436),2,FALSE)</f>
        <v>A1</v>
      </c>
      <c r="L200" t="s">
        <v>218</v>
      </c>
      <c r="M200" t="s">
        <v>219</v>
      </c>
      <c r="N200">
        <v>3</v>
      </c>
      <c r="O200" t="s">
        <v>20</v>
      </c>
      <c r="P200">
        <v>2</v>
      </c>
      <c r="Q200" t="s">
        <v>21</v>
      </c>
      <c r="R200" t="s">
        <v>22</v>
      </c>
      <c r="S200" t="s">
        <v>23</v>
      </c>
      <c r="T200" t="s">
        <v>29</v>
      </c>
      <c r="U200" s="1">
        <v>45750.8278125</v>
      </c>
      <c r="V200" t="s">
        <v>33</v>
      </c>
      <c r="W200" t="s">
        <v>43</v>
      </c>
      <c r="X200" s="2">
        <v>44492</v>
      </c>
      <c r="Y200" s="2">
        <v>44492</v>
      </c>
      <c r="Z200" t="s">
        <v>43</v>
      </c>
      <c r="AA200">
        <v>171</v>
      </c>
      <c r="AB200" t="s">
        <v>28</v>
      </c>
      <c r="AC200">
        <v>1</v>
      </c>
    </row>
    <row r="201" spans="1:29" x14ac:dyDescent="0.25">
      <c r="A201">
        <f t="shared" si="12"/>
        <v>1</v>
      </c>
      <c r="B201">
        <f t="shared" si="13"/>
        <v>1</v>
      </c>
      <c r="C201" t="str">
        <f t="shared" si="14"/>
        <v>SY2025</v>
      </c>
      <c r="D201">
        <f t="shared" si="15"/>
        <v>3</v>
      </c>
      <c r="E201" t="str">
        <f>VLOOKUP(L201,Hydro[],2,FALSE)</f>
        <v>BO2 - Bonneville Cascades Is. Ladder</v>
      </c>
      <c r="F201">
        <f>MATCH(L201,'VLOOKUP Function'!A:A,0)</f>
        <v>90</v>
      </c>
      <c r="G201" t="str" cm="1">
        <f t="array" ref="G201">INDEX('VLOOKUP Function'!B:B,F201)</f>
        <v>BO2 - Bonneville Cascades Is. Ladder</v>
      </c>
      <c r="H201" t="str">
        <f>INDEX('VLOOKUP Function'!B:B, MATCH('Interrogation Detail Lochsa'!L201,'VLOOKUP Function'!A:A,0))</f>
        <v>BO2 - Bonneville Cascades Is. Ladder</v>
      </c>
      <c r="I201" t="str">
        <f>_xlfn.XLOOKUP(L201,'Interrogation Summary Hydro'!A:A,'Interrogation Summary Hydro'!D:D,"No hydrosystem detection")</f>
        <v>BO2 - Bonneville Cascades Is. Ladder</v>
      </c>
      <c r="J201" s="2">
        <f>_xlfn.XLOOKUP(L201,'Interrogation Summary Hydro'!A:A,'Interrogation Summary Hydro'!E:E,"#NA")</f>
        <v>45522.578888888886</v>
      </c>
      <c r="K201" s="2" t="str" cm="1">
        <f t="array" ref="K201">VLOOKUP($L201&amp;U201,CHOOSE({1,2},MULTILOOKUP!$A$2:$A$436&amp;MULTILOOKUP!$B$2:$B$436,MULTILOOKUP!$C$2:$C$436),2,FALSE)</f>
        <v>BA</v>
      </c>
      <c r="L201" t="s">
        <v>220</v>
      </c>
      <c r="M201" t="s">
        <v>221</v>
      </c>
      <c r="N201">
        <v>3</v>
      </c>
      <c r="O201" t="s">
        <v>20</v>
      </c>
      <c r="P201">
        <v>2</v>
      </c>
      <c r="Q201" t="s">
        <v>21</v>
      </c>
      <c r="R201" t="s">
        <v>22</v>
      </c>
      <c r="S201" t="s">
        <v>23</v>
      </c>
      <c r="T201" t="s">
        <v>24</v>
      </c>
      <c r="U201" s="1">
        <v>45768.882604166669</v>
      </c>
      <c r="V201" t="s">
        <v>39</v>
      </c>
      <c r="W201" t="s">
        <v>43</v>
      </c>
      <c r="X201" s="2">
        <v>44494</v>
      </c>
      <c r="Y201" s="2">
        <v>44494</v>
      </c>
      <c r="Z201" t="s">
        <v>43</v>
      </c>
      <c r="AA201">
        <v>160</v>
      </c>
      <c r="AB201" t="s">
        <v>28</v>
      </c>
      <c r="AC201">
        <v>1</v>
      </c>
    </row>
    <row r="202" spans="1:29" x14ac:dyDescent="0.25">
      <c r="A202">
        <f t="shared" si="12"/>
        <v>0</v>
      </c>
      <c r="B202">
        <f t="shared" si="13"/>
        <v>2</v>
      </c>
      <c r="C202" t="str">
        <f t="shared" si="14"/>
        <v>SY2025</v>
      </c>
      <c r="D202">
        <f t="shared" si="15"/>
        <v>3</v>
      </c>
      <c r="E202" t="str">
        <f>VLOOKUP(L202,Hydro[],2,FALSE)</f>
        <v>BO2 - Bonneville Cascades Is. Ladder</v>
      </c>
      <c r="F202">
        <f>MATCH(L202,'VLOOKUP Function'!A:A,0)</f>
        <v>90</v>
      </c>
      <c r="G202" t="str" cm="1">
        <f t="array" ref="G202">INDEX('VLOOKUP Function'!B:B,F202)</f>
        <v>BO2 - Bonneville Cascades Is. Ladder</v>
      </c>
      <c r="H202" t="str">
        <f>INDEX('VLOOKUP Function'!B:B, MATCH('Interrogation Detail Lochsa'!L202,'VLOOKUP Function'!A:A,0))</f>
        <v>BO2 - Bonneville Cascades Is. Ladder</v>
      </c>
      <c r="I202" t="str">
        <f>_xlfn.XLOOKUP(L202,'Interrogation Summary Hydro'!A:A,'Interrogation Summary Hydro'!D:D,"No hydrosystem detection")</f>
        <v>BO2 - Bonneville Cascades Is. Ladder</v>
      </c>
      <c r="J202" s="2">
        <f>_xlfn.XLOOKUP(L202,'Interrogation Summary Hydro'!A:A,'Interrogation Summary Hydro'!E:E,"#NA")</f>
        <v>45522.578888888886</v>
      </c>
      <c r="K202" s="2" t="str" cm="1">
        <f t="array" ref="K202">VLOOKUP($L202&amp;U202,CHOOSE({1,2},MULTILOOKUP!$A$2:$A$436&amp;MULTILOOKUP!$B$2:$B$436,MULTILOOKUP!$C$2:$C$436),2,FALSE)</f>
        <v>A5</v>
      </c>
      <c r="L202" t="s">
        <v>220</v>
      </c>
      <c r="M202" t="s">
        <v>221</v>
      </c>
      <c r="N202">
        <v>3</v>
      </c>
      <c r="O202" t="s">
        <v>20</v>
      </c>
      <c r="P202">
        <v>2</v>
      </c>
      <c r="Q202" t="s">
        <v>21</v>
      </c>
      <c r="R202" t="s">
        <v>22</v>
      </c>
      <c r="S202" t="s">
        <v>23</v>
      </c>
      <c r="T202" t="s">
        <v>29</v>
      </c>
      <c r="U202" s="1">
        <v>45769.633750000001</v>
      </c>
      <c r="V202" t="s">
        <v>45</v>
      </c>
      <c r="W202" t="s">
        <v>43</v>
      </c>
      <c r="X202" s="2">
        <v>44494</v>
      </c>
      <c r="Y202" s="2">
        <v>44494</v>
      </c>
      <c r="Z202" t="s">
        <v>43</v>
      </c>
      <c r="AA202">
        <v>160</v>
      </c>
      <c r="AB202" t="s">
        <v>28</v>
      </c>
      <c r="AC202">
        <v>1</v>
      </c>
    </row>
    <row r="203" spans="1:29" x14ac:dyDescent="0.25">
      <c r="A203">
        <f t="shared" si="12"/>
        <v>1</v>
      </c>
      <c r="B203">
        <f t="shared" si="13"/>
        <v>1</v>
      </c>
      <c r="C203" t="str">
        <f t="shared" si="14"/>
        <v>SY2025</v>
      </c>
      <c r="D203">
        <f t="shared" si="15"/>
        <v>3</v>
      </c>
      <c r="E203" t="str">
        <f>VLOOKUP(L203,Hydro[],2,FALSE)</f>
        <v>BO1 - Bonneville Bradford Is. Ladder</v>
      </c>
      <c r="F203">
        <f>MATCH(L203,'VLOOKUP Function'!A:A,0)</f>
        <v>91</v>
      </c>
      <c r="G203" t="str" cm="1">
        <f t="array" ref="G203">INDEX('VLOOKUP Function'!B:B,F203)</f>
        <v>BO1 - Bonneville Bradford Is. Ladder</v>
      </c>
      <c r="H203" t="str">
        <f>INDEX('VLOOKUP Function'!B:B, MATCH('Interrogation Detail Lochsa'!L203,'VLOOKUP Function'!A:A,0))</f>
        <v>BO1 - Bonneville Bradford Is. Ladder</v>
      </c>
      <c r="I203" t="str">
        <f>_xlfn.XLOOKUP(L203,'Interrogation Summary Hydro'!A:A,'Interrogation Summary Hydro'!D:D,"No hydrosystem detection")</f>
        <v>BO1 - Bonneville Bradford Is. Ladder</v>
      </c>
      <c r="J203" s="2">
        <f>_xlfn.XLOOKUP(L203,'Interrogation Summary Hydro'!A:A,'Interrogation Summary Hydro'!E:E,"#NA")</f>
        <v>45545.400937500002</v>
      </c>
      <c r="K203" s="2" t="str" cm="1">
        <f t="array" ref="K203">VLOOKUP($L203&amp;U203,CHOOSE({1,2},MULTILOOKUP!$A$2:$A$436&amp;MULTILOOKUP!$B$2:$B$436,MULTILOOKUP!$C$2:$C$436),2,FALSE)</f>
        <v>A2</v>
      </c>
      <c r="L203" t="s">
        <v>222</v>
      </c>
      <c r="M203" t="s">
        <v>219</v>
      </c>
      <c r="N203">
        <v>3</v>
      </c>
      <c r="O203" t="s">
        <v>20</v>
      </c>
      <c r="P203">
        <v>2</v>
      </c>
      <c r="Q203" t="s">
        <v>21</v>
      </c>
      <c r="R203" t="s">
        <v>22</v>
      </c>
      <c r="S203" t="s">
        <v>23</v>
      </c>
      <c r="T203" t="s">
        <v>29</v>
      </c>
      <c r="U203" s="1">
        <v>45744.442627314813</v>
      </c>
      <c r="V203" t="s">
        <v>36</v>
      </c>
      <c r="W203" t="s">
        <v>43</v>
      </c>
      <c r="X203" s="2">
        <v>44492</v>
      </c>
      <c r="Y203" s="2">
        <v>44492</v>
      </c>
      <c r="Z203" t="s">
        <v>43</v>
      </c>
      <c r="AA203">
        <v>175</v>
      </c>
      <c r="AB203" t="s">
        <v>28</v>
      </c>
      <c r="AC203">
        <v>1</v>
      </c>
    </row>
    <row r="204" spans="1:29" x14ac:dyDescent="0.25">
      <c r="A204">
        <f t="shared" si="12"/>
        <v>1</v>
      </c>
      <c r="B204">
        <f t="shared" si="13"/>
        <v>1</v>
      </c>
      <c r="C204" t="str">
        <f t="shared" si="14"/>
        <v>SY2025</v>
      </c>
      <c r="D204">
        <f t="shared" si="15"/>
        <v>3</v>
      </c>
      <c r="E204" t="str">
        <f>VLOOKUP(L204,Hydro[],2,FALSE)</f>
        <v>BO2 - Bonneville Cascades Is. Ladder</v>
      </c>
      <c r="F204">
        <f>MATCH(L204,'VLOOKUP Function'!A:A,0)</f>
        <v>92</v>
      </c>
      <c r="G204" t="str" cm="1">
        <f t="array" ref="G204">INDEX('VLOOKUP Function'!B:B,F204)</f>
        <v>BO2 - Bonneville Cascades Is. Ladder</v>
      </c>
      <c r="H204" t="str">
        <f>INDEX('VLOOKUP Function'!B:B, MATCH('Interrogation Detail Lochsa'!L204,'VLOOKUP Function'!A:A,0))</f>
        <v>BO2 - Bonneville Cascades Is. Ladder</v>
      </c>
      <c r="I204" t="str">
        <f>_xlfn.XLOOKUP(L204,'Interrogation Summary Hydro'!A:A,'Interrogation Summary Hydro'!D:D,"No hydrosystem detection")</f>
        <v>BO2 - Bonneville Cascades Is. Ladder</v>
      </c>
      <c r="J204" s="2">
        <f>_xlfn.XLOOKUP(L204,'Interrogation Summary Hydro'!A:A,'Interrogation Summary Hydro'!E:E,"#NA")</f>
        <v>45535.285127314812</v>
      </c>
      <c r="K204" s="2" t="str" cm="1">
        <f t="array" ref="K204">VLOOKUP($L204&amp;U204,CHOOSE({1,2},MULTILOOKUP!$A$2:$A$436&amp;MULTILOOKUP!$B$2:$B$436,MULTILOOKUP!$C$2:$C$436),2,FALSE)</f>
        <v>A4</v>
      </c>
      <c r="L204" t="s">
        <v>223</v>
      </c>
      <c r="M204" t="s">
        <v>219</v>
      </c>
      <c r="N204">
        <v>3</v>
      </c>
      <c r="O204" t="s">
        <v>20</v>
      </c>
      <c r="P204">
        <v>2</v>
      </c>
      <c r="Q204" t="s">
        <v>21</v>
      </c>
      <c r="R204" t="s">
        <v>22</v>
      </c>
      <c r="S204" t="s">
        <v>23</v>
      </c>
      <c r="T204" t="s">
        <v>29</v>
      </c>
      <c r="U204" s="1">
        <v>45754.648298611108</v>
      </c>
      <c r="V204" t="s">
        <v>56</v>
      </c>
      <c r="W204" t="s">
        <v>43</v>
      </c>
      <c r="X204" s="2">
        <v>44492</v>
      </c>
      <c r="Y204" s="2">
        <v>44492</v>
      </c>
      <c r="Z204" t="s">
        <v>43</v>
      </c>
      <c r="AA204">
        <v>164</v>
      </c>
      <c r="AB204" t="s">
        <v>28</v>
      </c>
      <c r="AC204">
        <v>1</v>
      </c>
    </row>
    <row r="205" spans="1:29" x14ac:dyDescent="0.25">
      <c r="A205">
        <f t="shared" si="12"/>
        <v>1</v>
      </c>
      <c r="B205">
        <f t="shared" si="13"/>
        <v>1</v>
      </c>
      <c r="C205" t="str">
        <f t="shared" si="14"/>
        <v>SY2025</v>
      </c>
      <c r="D205">
        <f t="shared" si="15"/>
        <v>2</v>
      </c>
      <c r="E205" t="str">
        <f>VLOOKUP(L205,Hydro[],2,FALSE)</f>
        <v>BO2 - Bonneville Cascades Is. Ladder</v>
      </c>
      <c r="F205">
        <f>MATCH(L205,'VLOOKUP Function'!A:A,0)</f>
        <v>93</v>
      </c>
      <c r="G205" t="str" cm="1">
        <f t="array" ref="G205">INDEX('VLOOKUP Function'!B:B,F205)</f>
        <v>BO2 - Bonneville Cascades Is. Ladder</v>
      </c>
      <c r="H205" t="str">
        <f>INDEX('VLOOKUP Function'!B:B, MATCH('Interrogation Detail Lochsa'!L205,'VLOOKUP Function'!A:A,0))</f>
        <v>BO2 - Bonneville Cascades Is. Ladder</v>
      </c>
      <c r="I205" t="str">
        <f>_xlfn.XLOOKUP(L205,'Interrogation Summary Hydro'!A:A,'Interrogation Summary Hydro'!D:D,"No hydrosystem detection")</f>
        <v>BO2 - Bonneville Cascades Is. Ladder</v>
      </c>
      <c r="J205" s="2">
        <f>_xlfn.XLOOKUP(L205,'Interrogation Summary Hydro'!A:A,'Interrogation Summary Hydro'!E:E,"#NA")</f>
        <v>45552.107777777775</v>
      </c>
      <c r="K205" s="2" t="str" cm="1">
        <f t="array" ref="K205">VLOOKUP($L205&amp;U205,CHOOSE({1,2},MULTILOOKUP!$A$2:$A$436&amp;MULTILOOKUP!$B$2:$B$436,MULTILOOKUP!$C$2:$C$436),2,FALSE)</f>
        <v>A2</v>
      </c>
      <c r="L205" t="s">
        <v>224</v>
      </c>
      <c r="M205" t="s">
        <v>225</v>
      </c>
      <c r="N205">
        <v>3</v>
      </c>
      <c r="O205" t="s">
        <v>20</v>
      </c>
      <c r="P205">
        <v>2</v>
      </c>
      <c r="Q205" t="s">
        <v>21</v>
      </c>
      <c r="R205" t="s">
        <v>22</v>
      </c>
      <c r="S205" t="s">
        <v>23</v>
      </c>
      <c r="T205" t="s">
        <v>29</v>
      </c>
      <c r="U205" s="1">
        <v>45741.711423611108</v>
      </c>
      <c r="V205" t="s">
        <v>36</v>
      </c>
      <c r="W205" t="s">
        <v>209</v>
      </c>
      <c r="X205" s="2">
        <v>44669</v>
      </c>
      <c r="Y205" s="2">
        <v>44669</v>
      </c>
      <c r="Z205" t="s">
        <v>209</v>
      </c>
      <c r="AA205">
        <v>193</v>
      </c>
      <c r="AB205" t="s">
        <v>28</v>
      </c>
      <c r="AC205">
        <v>1</v>
      </c>
    </row>
    <row r="206" spans="1:29" x14ac:dyDescent="0.25">
      <c r="A206">
        <f t="shared" si="12"/>
        <v>1</v>
      </c>
      <c r="B206">
        <f t="shared" si="13"/>
        <v>1</v>
      </c>
      <c r="C206" t="str">
        <f t="shared" si="14"/>
        <v>NA</v>
      </c>
      <c r="D206">
        <f t="shared" si="15"/>
        <v>1</v>
      </c>
      <c r="E206" t="e">
        <f>VLOOKUP(L206,Hydro[],2,FALSE)</f>
        <v>#N/A</v>
      </c>
      <c r="F206" t="e">
        <f>MATCH(L206,'VLOOKUP Function'!A:A,0)</f>
        <v>#N/A</v>
      </c>
      <c r="G206" t="e" cm="1">
        <f t="array" ref="G206">INDEX('VLOOKUP Function'!B:B,F206)</f>
        <v>#N/A</v>
      </c>
      <c r="H206" t="e">
        <f>INDEX('VLOOKUP Function'!B:B, MATCH('Interrogation Detail Lochsa'!L206,'VLOOKUP Function'!A:A,0))</f>
        <v>#N/A</v>
      </c>
      <c r="I206" t="str">
        <f>_xlfn.XLOOKUP(L206,'Interrogation Summary Hydro'!A:A,'Interrogation Summary Hydro'!D:D,"No hydrosystem detection")</f>
        <v>No hydrosystem detection</v>
      </c>
      <c r="J206" s="2" t="str">
        <f>_xlfn.XLOOKUP(L206,'Interrogation Summary Hydro'!A:A,'Interrogation Summary Hydro'!E:E,"#NA")</f>
        <v>#NA</v>
      </c>
      <c r="K206" s="2" t="str" cm="1">
        <f t="array" ref="K206">VLOOKUP($L206&amp;U206,CHOOSE({1,2},MULTILOOKUP!$A$2:$A$436&amp;MULTILOOKUP!$B$2:$B$436,MULTILOOKUP!$C$2:$C$436),2,FALSE)</f>
        <v>BA</v>
      </c>
      <c r="L206" t="s">
        <v>226</v>
      </c>
      <c r="M206" t="s">
        <v>227</v>
      </c>
      <c r="N206">
        <v>3</v>
      </c>
      <c r="O206" t="s">
        <v>20</v>
      </c>
      <c r="P206">
        <v>2</v>
      </c>
      <c r="Q206" t="s">
        <v>21</v>
      </c>
      <c r="R206" t="s">
        <v>22</v>
      </c>
      <c r="S206" t="s">
        <v>23</v>
      </c>
      <c r="T206" t="s">
        <v>24</v>
      </c>
      <c r="U206" s="1">
        <v>45453.702743055554</v>
      </c>
      <c r="V206" t="s">
        <v>39</v>
      </c>
      <c r="W206" t="s">
        <v>43</v>
      </c>
      <c r="X206" s="2">
        <v>44829</v>
      </c>
      <c r="Y206" s="2">
        <v>44829</v>
      </c>
      <c r="Z206" t="s">
        <v>43</v>
      </c>
      <c r="AA206">
        <v>150</v>
      </c>
      <c r="AB206" t="s">
        <v>28</v>
      </c>
      <c r="AC206">
        <v>1</v>
      </c>
    </row>
    <row r="207" spans="1:29" x14ac:dyDescent="0.25">
      <c r="A207">
        <f t="shared" si="12"/>
        <v>0</v>
      </c>
      <c r="B207">
        <f t="shared" si="13"/>
        <v>2</v>
      </c>
      <c r="C207" t="str">
        <f t="shared" si="14"/>
        <v>SY2025</v>
      </c>
      <c r="D207">
        <f t="shared" si="15"/>
        <v>2</v>
      </c>
      <c r="E207" t="e">
        <f>VLOOKUP(L207,Hydro[],2,FALSE)</f>
        <v>#N/A</v>
      </c>
      <c r="F207" t="e">
        <f>MATCH(L207,'VLOOKUP Function'!A:A,0)</f>
        <v>#N/A</v>
      </c>
      <c r="G207" t="e" cm="1">
        <f t="array" ref="G207">INDEX('VLOOKUP Function'!B:B,F207)</f>
        <v>#N/A</v>
      </c>
      <c r="H207" t="e">
        <f>INDEX('VLOOKUP Function'!B:B, MATCH('Interrogation Detail Lochsa'!L207,'VLOOKUP Function'!A:A,0))</f>
        <v>#N/A</v>
      </c>
      <c r="I207" t="str">
        <f>_xlfn.XLOOKUP(L207,'Interrogation Summary Hydro'!A:A,'Interrogation Summary Hydro'!D:D,"No hydrosystem detection")</f>
        <v>No hydrosystem detection</v>
      </c>
      <c r="J207" s="2" t="str">
        <f>_xlfn.XLOOKUP(L207,'Interrogation Summary Hydro'!A:A,'Interrogation Summary Hydro'!E:E,"#NA")</f>
        <v>#NA</v>
      </c>
      <c r="K207" s="2" t="str" cm="1">
        <f t="array" ref="K207">VLOOKUP($L207&amp;U207,CHOOSE({1,2},MULTILOOKUP!$A$2:$A$436&amp;MULTILOOKUP!$B$2:$B$436,MULTILOOKUP!$C$2:$C$436),2,FALSE)</f>
        <v>A2</v>
      </c>
      <c r="L207" t="s">
        <v>226</v>
      </c>
      <c r="M207" t="s">
        <v>227</v>
      </c>
      <c r="N207">
        <v>3</v>
      </c>
      <c r="O207" t="s">
        <v>20</v>
      </c>
      <c r="P207">
        <v>2</v>
      </c>
      <c r="Q207" t="s">
        <v>21</v>
      </c>
      <c r="R207" t="s">
        <v>22</v>
      </c>
      <c r="S207" t="s">
        <v>23</v>
      </c>
      <c r="T207" t="s">
        <v>29</v>
      </c>
      <c r="U207" s="1">
        <v>45567.816944444443</v>
      </c>
      <c r="V207" t="s">
        <v>36</v>
      </c>
      <c r="W207" t="s">
        <v>43</v>
      </c>
      <c r="X207" s="2">
        <v>44829</v>
      </c>
      <c r="Y207" s="2">
        <v>44829</v>
      </c>
      <c r="Z207" t="s">
        <v>43</v>
      </c>
      <c r="AA207">
        <v>150</v>
      </c>
      <c r="AB207" t="s">
        <v>28</v>
      </c>
      <c r="AC207">
        <v>1</v>
      </c>
    </row>
    <row r="208" spans="1:29" x14ac:dyDescent="0.25">
      <c r="A208">
        <f t="shared" si="12"/>
        <v>1</v>
      </c>
      <c r="B208">
        <f t="shared" si="13"/>
        <v>1</v>
      </c>
      <c r="C208" t="str">
        <f t="shared" si="14"/>
        <v>NA</v>
      </c>
      <c r="D208">
        <f t="shared" si="15"/>
        <v>2</v>
      </c>
      <c r="E208" t="str">
        <f>VLOOKUP(L208,Hydro[],2,FALSE)</f>
        <v>BO4 - Bonneville WA Ladder Slots</v>
      </c>
      <c r="F208">
        <f>MATCH(L208,'VLOOKUP Function'!A:A,0)</f>
        <v>94</v>
      </c>
      <c r="G208" t="str" cm="1">
        <f t="array" ref="G208">INDEX('VLOOKUP Function'!B:B,F208)</f>
        <v>BO4 - Bonneville WA Ladder Slots</v>
      </c>
      <c r="H208" t="str">
        <f>INDEX('VLOOKUP Function'!B:B, MATCH('Interrogation Detail Lochsa'!L208,'VLOOKUP Function'!A:A,0))</f>
        <v>BO4 - Bonneville WA Ladder Slots</v>
      </c>
      <c r="I208" t="str">
        <f>_xlfn.XLOOKUP(L208,'Interrogation Summary Hydro'!A:A,'Interrogation Summary Hydro'!D:D,"No hydrosystem detection")</f>
        <v>BO4 - Bonneville WA Ladder Slots</v>
      </c>
      <c r="J208" s="2">
        <f>_xlfn.XLOOKUP(L208,'Interrogation Summary Hydro'!A:A,'Interrogation Summary Hydro'!E:E,"#NA")</f>
        <v>45171.100231481483</v>
      </c>
      <c r="K208" s="2" t="str" cm="1">
        <f t="array" ref="K208">VLOOKUP($L208&amp;U208,CHOOSE({1,2},MULTILOOKUP!$A$2:$A$436&amp;MULTILOOKUP!$B$2:$B$436,MULTILOOKUP!$C$2:$C$436),2,FALSE)</f>
        <v>A7</v>
      </c>
      <c r="L208" t="s">
        <v>228</v>
      </c>
      <c r="M208" t="s">
        <v>229</v>
      </c>
      <c r="N208">
        <v>3</v>
      </c>
      <c r="O208" t="s">
        <v>20</v>
      </c>
      <c r="P208">
        <v>2</v>
      </c>
      <c r="Q208" t="s">
        <v>21</v>
      </c>
      <c r="R208" t="s">
        <v>22</v>
      </c>
      <c r="S208" t="s">
        <v>23</v>
      </c>
      <c r="T208" t="s">
        <v>29</v>
      </c>
      <c r="U208" s="1">
        <v>45371.752546296295</v>
      </c>
      <c r="V208" t="s">
        <v>64</v>
      </c>
      <c r="W208" t="s">
        <v>209</v>
      </c>
      <c r="X208" s="2">
        <v>44306</v>
      </c>
      <c r="Y208" s="2">
        <v>44306</v>
      </c>
      <c r="Z208" t="s">
        <v>209</v>
      </c>
      <c r="AA208">
        <v>207</v>
      </c>
      <c r="AB208" t="s">
        <v>28</v>
      </c>
      <c r="AC208">
        <v>1</v>
      </c>
    </row>
    <row r="209" spans="1:29" x14ac:dyDescent="0.25">
      <c r="A209">
        <f t="shared" si="12"/>
        <v>1</v>
      </c>
      <c r="B209">
        <f t="shared" si="13"/>
        <v>1</v>
      </c>
      <c r="C209" t="str">
        <f t="shared" si="14"/>
        <v>NA</v>
      </c>
      <c r="D209">
        <f t="shared" si="15"/>
        <v>0</v>
      </c>
      <c r="E209" t="e">
        <f>VLOOKUP(L209,Hydro[],2,FALSE)</f>
        <v>#N/A</v>
      </c>
      <c r="F209" t="e">
        <f>MATCH(L209,'VLOOKUP Function'!A:A,0)</f>
        <v>#N/A</v>
      </c>
      <c r="G209" t="e" cm="1">
        <f t="array" ref="G209">INDEX('VLOOKUP Function'!B:B,F209)</f>
        <v>#N/A</v>
      </c>
      <c r="H209" t="e">
        <f>INDEX('VLOOKUP Function'!B:B, MATCH('Interrogation Detail Lochsa'!L209,'VLOOKUP Function'!A:A,0))</f>
        <v>#N/A</v>
      </c>
      <c r="I209" t="str">
        <f>_xlfn.XLOOKUP(L209,'Interrogation Summary Hydro'!A:A,'Interrogation Summary Hydro'!D:D,"No hydrosystem detection")</f>
        <v>No hydrosystem detection</v>
      </c>
      <c r="J209" s="2" t="str">
        <f>_xlfn.XLOOKUP(L209,'Interrogation Summary Hydro'!A:A,'Interrogation Summary Hydro'!E:E,"#NA")</f>
        <v>#NA</v>
      </c>
      <c r="K209" s="2" t="str" cm="1">
        <f t="array" ref="K209">VLOOKUP($L209&amp;U209,CHOOSE({1,2},MULTILOOKUP!$A$2:$A$436&amp;MULTILOOKUP!$B$2:$B$436,MULTILOOKUP!$C$2:$C$436),2,FALSE)</f>
        <v>BA</v>
      </c>
      <c r="L209" t="s">
        <v>230</v>
      </c>
      <c r="M209" t="s">
        <v>231</v>
      </c>
      <c r="N209">
        <v>3</v>
      </c>
      <c r="O209" t="s">
        <v>20</v>
      </c>
      <c r="P209">
        <v>2</v>
      </c>
      <c r="Q209" t="s">
        <v>21</v>
      </c>
      <c r="R209" t="s">
        <v>22</v>
      </c>
      <c r="S209" t="s">
        <v>23</v>
      </c>
      <c r="T209" t="s">
        <v>24</v>
      </c>
      <c r="U209" s="1">
        <v>45423.63490740741</v>
      </c>
      <c r="V209" t="s">
        <v>39</v>
      </c>
      <c r="W209" t="s">
        <v>209</v>
      </c>
      <c r="X209" s="2">
        <v>45423</v>
      </c>
      <c r="Y209" s="2">
        <v>45423</v>
      </c>
      <c r="Z209" t="s">
        <v>209</v>
      </c>
      <c r="AA209">
        <v>165</v>
      </c>
      <c r="AB209" t="s">
        <v>28</v>
      </c>
      <c r="AC209">
        <v>1</v>
      </c>
    </row>
    <row r="210" spans="1:29" x14ac:dyDescent="0.25">
      <c r="A210">
        <f t="shared" si="12"/>
        <v>0</v>
      </c>
      <c r="B210">
        <f t="shared" si="13"/>
        <v>2</v>
      </c>
      <c r="C210" t="str">
        <f t="shared" si="14"/>
        <v>NA</v>
      </c>
      <c r="D210">
        <f t="shared" si="15"/>
        <v>0</v>
      </c>
      <c r="E210" t="e">
        <f>VLOOKUP(L210,Hydro[],2,FALSE)</f>
        <v>#N/A</v>
      </c>
      <c r="F210" t="e">
        <f>MATCH(L210,'VLOOKUP Function'!A:A,0)</f>
        <v>#N/A</v>
      </c>
      <c r="G210" t="e" cm="1">
        <f t="array" ref="G210">INDEX('VLOOKUP Function'!B:B,F210)</f>
        <v>#N/A</v>
      </c>
      <c r="H210" t="e">
        <f>INDEX('VLOOKUP Function'!B:B, MATCH('Interrogation Detail Lochsa'!L210,'VLOOKUP Function'!A:A,0))</f>
        <v>#N/A</v>
      </c>
      <c r="I210" t="str">
        <f>_xlfn.XLOOKUP(L210,'Interrogation Summary Hydro'!A:A,'Interrogation Summary Hydro'!D:D,"No hydrosystem detection")</f>
        <v>No hydrosystem detection</v>
      </c>
      <c r="J210" s="2" t="str">
        <f>_xlfn.XLOOKUP(L210,'Interrogation Summary Hydro'!A:A,'Interrogation Summary Hydro'!E:E,"#NA")</f>
        <v>#NA</v>
      </c>
      <c r="K210" s="2" t="str" cm="1">
        <f t="array" ref="K210">VLOOKUP($L210&amp;U210,CHOOSE({1,2},MULTILOOKUP!$A$2:$A$436&amp;MULTILOOKUP!$B$2:$B$436,MULTILOOKUP!$C$2:$C$436),2,FALSE)</f>
        <v>BA</v>
      </c>
      <c r="L210" t="s">
        <v>230</v>
      </c>
      <c r="M210" t="s">
        <v>231</v>
      </c>
      <c r="N210">
        <v>3</v>
      </c>
      <c r="O210" t="s">
        <v>20</v>
      </c>
      <c r="P210">
        <v>2</v>
      </c>
      <c r="Q210" t="s">
        <v>21</v>
      </c>
      <c r="R210" t="s">
        <v>22</v>
      </c>
      <c r="S210" t="s">
        <v>23</v>
      </c>
      <c r="T210" t="s">
        <v>24</v>
      </c>
      <c r="U210" s="1">
        <v>45423.646550925929</v>
      </c>
      <c r="V210" t="s">
        <v>39</v>
      </c>
      <c r="W210" t="s">
        <v>209</v>
      </c>
      <c r="X210" s="2">
        <v>45423</v>
      </c>
      <c r="Y210" s="2">
        <v>45423</v>
      </c>
      <c r="Z210" t="s">
        <v>209</v>
      </c>
      <c r="AA210">
        <v>165</v>
      </c>
      <c r="AB210" t="s">
        <v>28</v>
      </c>
      <c r="AC210">
        <v>1</v>
      </c>
    </row>
    <row r="211" spans="1:29" x14ac:dyDescent="0.25">
      <c r="A211">
        <f t="shared" si="12"/>
        <v>0</v>
      </c>
      <c r="B211">
        <f t="shared" si="13"/>
        <v>3</v>
      </c>
      <c r="C211" t="str">
        <f t="shared" si="14"/>
        <v>NA</v>
      </c>
      <c r="D211">
        <f t="shared" si="15"/>
        <v>0</v>
      </c>
      <c r="E211" t="e">
        <f>VLOOKUP(L211,Hydro[],2,FALSE)</f>
        <v>#N/A</v>
      </c>
      <c r="F211" t="e">
        <f>MATCH(L211,'VLOOKUP Function'!A:A,0)</f>
        <v>#N/A</v>
      </c>
      <c r="G211" t="e" cm="1">
        <f t="array" ref="G211">INDEX('VLOOKUP Function'!B:B,F211)</f>
        <v>#N/A</v>
      </c>
      <c r="H211" t="e">
        <f>INDEX('VLOOKUP Function'!B:B, MATCH('Interrogation Detail Lochsa'!L211,'VLOOKUP Function'!A:A,0))</f>
        <v>#N/A</v>
      </c>
      <c r="I211" t="str">
        <f>_xlfn.XLOOKUP(L211,'Interrogation Summary Hydro'!A:A,'Interrogation Summary Hydro'!D:D,"No hydrosystem detection")</f>
        <v>No hydrosystem detection</v>
      </c>
      <c r="J211" s="2" t="str">
        <f>_xlfn.XLOOKUP(L211,'Interrogation Summary Hydro'!A:A,'Interrogation Summary Hydro'!E:E,"#NA")</f>
        <v>#NA</v>
      </c>
      <c r="K211" s="2" t="str" cm="1">
        <f t="array" ref="K211">VLOOKUP($L211&amp;U211,CHOOSE({1,2},MULTILOOKUP!$A$2:$A$436&amp;MULTILOOKUP!$B$2:$B$436,MULTILOOKUP!$C$2:$C$436),2,FALSE)</f>
        <v>BB</v>
      </c>
      <c r="L211" t="s">
        <v>230</v>
      </c>
      <c r="M211" t="s">
        <v>231</v>
      </c>
      <c r="N211">
        <v>3</v>
      </c>
      <c r="O211" t="s">
        <v>20</v>
      </c>
      <c r="P211">
        <v>2</v>
      </c>
      <c r="Q211" t="s">
        <v>21</v>
      </c>
      <c r="R211" t="s">
        <v>22</v>
      </c>
      <c r="S211" t="s">
        <v>23</v>
      </c>
      <c r="T211" t="s">
        <v>24</v>
      </c>
      <c r="U211" s="1">
        <v>45423.658101851855</v>
      </c>
      <c r="V211" t="s">
        <v>199</v>
      </c>
      <c r="W211" t="s">
        <v>209</v>
      </c>
      <c r="X211" s="2">
        <v>45423</v>
      </c>
      <c r="Y211" s="2">
        <v>45423</v>
      </c>
      <c r="Z211" t="s">
        <v>209</v>
      </c>
      <c r="AA211">
        <v>165</v>
      </c>
      <c r="AB211" t="s">
        <v>28</v>
      </c>
      <c r="AC211">
        <v>1</v>
      </c>
    </row>
    <row r="212" spans="1:29" x14ac:dyDescent="0.25">
      <c r="A212">
        <f t="shared" si="12"/>
        <v>1</v>
      </c>
      <c r="B212">
        <f t="shared" si="13"/>
        <v>1</v>
      </c>
      <c r="C212" t="str">
        <f t="shared" si="14"/>
        <v>NA</v>
      </c>
      <c r="D212">
        <f t="shared" si="15"/>
        <v>0</v>
      </c>
      <c r="E212" t="e">
        <f>VLOOKUP(L212,Hydro[],2,FALSE)</f>
        <v>#N/A</v>
      </c>
      <c r="F212" t="e">
        <f>MATCH(L212,'VLOOKUP Function'!A:A,0)</f>
        <v>#N/A</v>
      </c>
      <c r="G212" t="e" cm="1">
        <f t="array" ref="G212">INDEX('VLOOKUP Function'!B:B,F212)</f>
        <v>#N/A</v>
      </c>
      <c r="H212" t="e">
        <f>INDEX('VLOOKUP Function'!B:B, MATCH('Interrogation Detail Lochsa'!L212,'VLOOKUP Function'!A:A,0))</f>
        <v>#N/A</v>
      </c>
      <c r="I212" t="str">
        <f>_xlfn.XLOOKUP(L212,'Interrogation Summary Hydro'!A:A,'Interrogation Summary Hydro'!D:D,"No hydrosystem detection")</f>
        <v>No hydrosystem detection</v>
      </c>
      <c r="J212" s="2" t="str">
        <f>_xlfn.XLOOKUP(L212,'Interrogation Summary Hydro'!A:A,'Interrogation Summary Hydro'!E:E,"#NA")</f>
        <v>#NA</v>
      </c>
      <c r="K212" s="2" t="str" cm="1">
        <f t="array" ref="K212">VLOOKUP($L212&amp;U212,CHOOSE({1,2},MULTILOOKUP!$A$2:$A$436&amp;MULTILOOKUP!$B$2:$B$436,MULTILOOKUP!$C$2:$C$436),2,FALSE)</f>
        <v>B5</v>
      </c>
      <c r="L212" t="s">
        <v>232</v>
      </c>
      <c r="M212" t="s">
        <v>233</v>
      </c>
      <c r="N212">
        <v>3</v>
      </c>
      <c r="O212" t="s">
        <v>20</v>
      </c>
      <c r="P212">
        <v>2</v>
      </c>
      <c r="Q212" t="s">
        <v>21</v>
      </c>
      <c r="R212" t="s">
        <v>22</v>
      </c>
      <c r="S212" t="s">
        <v>23</v>
      </c>
      <c r="T212" t="s">
        <v>29</v>
      </c>
      <c r="U212" s="1">
        <v>45403.530486111114</v>
      </c>
      <c r="V212" t="s">
        <v>117</v>
      </c>
      <c r="W212" t="s">
        <v>209</v>
      </c>
      <c r="X212" s="2">
        <v>45400</v>
      </c>
      <c r="Y212" s="2">
        <v>45400</v>
      </c>
      <c r="Z212" t="s">
        <v>209</v>
      </c>
      <c r="AA212">
        <v>178</v>
      </c>
      <c r="AB212" t="s">
        <v>28</v>
      </c>
      <c r="AC212">
        <v>1</v>
      </c>
    </row>
    <row r="213" spans="1:29" x14ac:dyDescent="0.25">
      <c r="A213">
        <f t="shared" si="12"/>
        <v>1</v>
      </c>
      <c r="B213">
        <f t="shared" si="13"/>
        <v>1</v>
      </c>
      <c r="C213" t="str">
        <f t="shared" si="14"/>
        <v>NA</v>
      </c>
      <c r="D213">
        <f t="shared" si="15"/>
        <v>2</v>
      </c>
      <c r="E213" t="e">
        <f>VLOOKUP(L213,Hydro[],2,FALSE)</f>
        <v>#N/A</v>
      </c>
      <c r="F213" t="e">
        <f>MATCH(L213,'VLOOKUP Function'!A:A,0)</f>
        <v>#N/A</v>
      </c>
      <c r="G213" t="e" cm="1">
        <f t="array" ref="G213">INDEX('VLOOKUP Function'!B:B,F213)</f>
        <v>#N/A</v>
      </c>
      <c r="H213" t="e">
        <f>INDEX('VLOOKUP Function'!B:B, MATCH('Interrogation Detail Lochsa'!L213,'VLOOKUP Function'!A:A,0))</f>
        <v>#N/A</v>
      </c>
      <c r="I213" t="str">
        <f>_xlfn.XLOOKUP(L213,'Interrogation Summary Hydro'!A:A,'Interrogation Summary Hydro'!D:D,"No hydrosystem detection")</f>
        <v>No hydrosystem detection</v>
      </c>
      <c r="J213" s="2" t="str">
        <f>_xlfn.XLOOKUP(L213,'Interrogation Summary Hydro'!A:A,'Interrogation Summary Hydro'!E:E,"#NA")</f>
        <v>#NA</v>
      </c>
      <c r="K213" s="2" t="str" cm="1">
        <f t="array" ref="K213">VLOOKUP($L213&amp;U213,CHOOSE({1,2},MULTILOOKUP!$A$2:$A$436&amp;MULTILOOKUP!$B$2:$B$436,MULTILOOKUP!$C$2:$C$436),2,FALSE)</f>
        <v>A1</v>
      </c>
      <c r="L213" t="s">
        <v>234</v>
      </c>
      <c r="M213" t="s">
        <v>235</v>
      </c>
      <c r="N213">
        <v>3</v>
      </c>
      <c r="O213" t="s">
        <v>20</v>
      </c>
      <c r="P213">
        <v>2</v>
      </c>
      <c r="Q213" t="s">
        <v>21</v>
      </c>
      <c r="R213" t="s">
        <v>22</v>
      </c>
      <c r="S213" t="s">
        <v>23</v>
      </c>
      <c r="T213" t="s">
        <v>24</v>
      </c>
      <c r="U213" s="1">
        <v>45395.139178240737</v>
      </c>
      <c r="V213" t="s">
        <v>33</v>
      </c>
      <c r="W213" t="s">
        <v>43</v>
      </c>
      <c r="X213" s="2">
        <v>44432</v>
      </c>
      <c r="Y213" s="2">
        <v>44432</v>
      </c>
      <c r="Z213" t="s">
        <v>43</v>
      </c>
      <c r="AA213">
        <v>173</v>
      </c>
      <c r="AB213" t="s">
        <v>28</v>
      </c>
      <c r="AC213">
        <v>1</v>
      </c>
    </row>
    <row r="214" spans="1:29" x14ac:dyDescent="0.25">
      <c r="A214">
        <f t="shared" si="12"/>
        <v>0</v>
      </c>
      <c r="B214">
        <f t="shared" si="13"/>
        <v>2</v>
      </c>
      <c r="C214" t="str">
        <f t="shared" si="14"/>
        <v>SY2025</v>
      </c>
      <c r="D214">
        <f t="shared" si="15"/>
        <v>3</v>
      </c>
      <c r="E214" t="e">
        <f>VLOOKUP(L214,Hydro[],2,FALSE)</f>
        <v>#N/A</v>
      </c>
      <c r="F214" t="e">
        <f>MATCH(L214,'VLOOKUP Function'!A:A,0)</f>
        <v>#N/A</v>
      </c>
      <c r="G214" t="e" cm="1">
        <f t="array" ref="G214">INDEX('VLOOKUP Function'!B:B,F214)</f>
        <v>#N/A</v>
      </c>
      <c r="H214" t="e">
        <f>INDEX('VLOOKUP Function'!B:B, MATCH('Interrogation Detail Lochsa'!L214,'VLOOKUP Function'!A:A,0))</f>
        <v>#N/A</v>
      </c>
      <c r="I214" t="str">
        <f>_xlfn.XLOOKUP(L214,'Interrogation Summary Hydro'!A:A,'Interrogation Summary Hydro'!D:D,"No hydrosystem detection")</f>
        <v>No hydrosystem detection</v>
      </c>
      <c r="J214" s="2" t="str">
        <f>_xlfn.XLOOKUP(L214,'Interrogation Summary Hydro'!A:A,'Interrogation Summary Hydro'!E:E,"#NA")</f>
        <v>#NA</v>
      </c>
      <c r="K214" s="2" t="str" cm="1">
        <f t="array" ref="K214">VLOOKUP($L214&amp;U214,CHOOSE({1,2},MULTILOOKUP!$A$2:$A$436&amp;MULTILOOKUP!$B$2:$B$436,MULTILOOKUP!$C$2:$C$436),2,FALSE)</f>
        <v>BA</v>
      </c>
      <c r="L214" t="s">
        <v>234</v>
      </c>
      <c r="M214" t="s">
        <v>235</v>
      </c>
      <c r="N214">
        <v>3</v>
      </c>
      <c r="O214" t="s">
        <v>20</v>
      </c>
      <c r="P214">
        <v>2</v>
      </c>
      <c r="Q214" t="s">
        <v>21</v>
      </c>
      <c r="R214" t="s">
        <v>22</v>
      </c>
      <c r="S214" t="s">
        <v>23</v>
      </c>
      <c r="T214" t="s">
        <v>24</v>
      </c>
      <c r="U214" s="1">
        <v>45738.905671296299</v>
      </c>
      <c r="V214" t="s">
        <v>39</v>
      </c>
      <c r="W214" t="s">
        <v>43</v>
      </c>
      <c r="X214" s="2">
        <v>44432</v>
      </c>
      <c r="Y214" s="2">
        <v>44432</v>
      </c>
      <c r="Z214" t="s">
        <v>43</v>
      </c>
      <c r="AA214">
        <v>173</v>
      </c>
      <c r="AB214" t="s">
        <v>28</v>
      </c>
      <c r="AC214">
        <v>1</v>
      </c>
    </row>
    <row r="215" spans="1:29" x14ac:dyDescent="0.25">
      <c r="A215">
        <f t="shared" si="12"/>
        <v>0</v>
      </c>
      <c r="B215">
        <f t="shared" si="13"/>
        <v>3</v>
      </c>
      <c r="C215" t="str">
        <f t="shared" si="14"/>
        <v>SY2025</v>
      </c>
      <c r="D215">
        <f t="shared" si="15"/>
        <v>3</v>
      </c>
      <c r="E215" t="e">
        <f>VLOOKUP(L215,Hydro[],2,FALSE)</f>
        <v>#N/A</v>
      </c>
      <c r="F215" t="e">
        <f>MATCH(L215,'VLOOKUP Function'!A:A,0)</f>
        <v>#N/A</v>
      </c>
      <c r="G215" t="e" cm="1">
        <f t="array" ref="G215">INDEX('VLOOKUP Function'!B:B,F215)</f>
        <v>#N/A</v>
      </c>
      <c r="H215" t="e">
        <f>INDEX('VLOOKUP Function'!B:B, MATCH('Interrogation Detail Lochsa'!L215,'VLOOKUP Function'!A:A,0))</f>
        <v>#N/A</v>
      </c>
      <c r="I215" t="str">
        <f>_xlfn.XLOOKUP(L215,'Interrogation Summary Hydro'!A:A,'Interrogation Summary Hydro'!D:D,"No hydrosystem detection")</f>
        <v>No hydrosystem detection</v>
      </c>
      <c r="J215" s="2" t="str">
        <f>_xlfn.XLOOKUP(L215,'Interrogation Summary Hydro'!A:A,'Interrogation Summary Hydro'!E:E,"#NA")</f>
        <v>#NA</v>
      </c>
      <c r="K215" s="2" t="str" cm="1">
        <f t="array" ref="K215">VLOOKUP($L215&amp;U215,CHOOSE({1,2},MULTILOOKUP!$A$2:$A$436&amp;MULTILOOKUP!$B$2:$B$436,MULTILOOKUP!$C$2:$C$436),2,FALSE)</f>
        <v>A1</v>
      </c>
      <c r="L215" t="s">
        <v>234</v>
      </c>
      <c r="M215" t="s">
        <v>235</v>
      </c>
      <c r="N215">
        <v>3</v>
      </c>
      <c r="O215" t="s">
        <v>20</v>
      </c>
      <c r="P215">
        <v>2</v>
      </c>
      <c r="Q215" t="s">
        <v>21</v>
      </c>
      <c r="R215" t="s">
        <v>22</v>
      </c>
      <c r="S215" t="s">
        <v>23</v>
      </c>
      <c r="T215" t="s">
        <v>29</v>
      </c>
      <c r="U215" s="1">
        <v>45739.090358796297</v>
      </c>
      <c r="V215" t="s">
        <v>33</v>
      </c>
      <c r="W215" t="s">
        <v>43</v>
      </c>
      <c r="X215" s="2">
        <v>44432</v>
      </c>
      <c r="Y215" s="2">
        <v>44432</v>
      </c>
      <c r="Z215" t="s">
        <v>43</v>
      </c>
      <c r="AA215">
        <v>173</v>
      </c>
      <c r="AB215" t="s">
        <v>28</v>
      </c>
      <c r="AC215">
        <v>1</v>
      </c>
    </row>
    <row r="216" spans="1:29" x14ac:dyDescent="0.25">
      <c r="A216">
        <f t="shared" si="12"/>
        <v>1</v>
      </c>
      <c r="B216">
        <f t="shared" si="13"/>
        <v>1</v>
      </c>
      <c r="C216" t="str">
        <f t="shared" si="14"/>
        <v>NA</v>
      </c>
      <c r="D216">
        <f t="shared" si="15"/>
        <v>0</v>
      </c>
      <c r="E216" t="e">
        <f>VLOOKUP(L216,Hydro[],2,FALSE)</f>
        <v>#N/A</v>
      </c>
      <c r="F216" t="e">
        <f>MATCH(L216,'VLOOKUP Function'!A:A,0)</f>
        <v>#N/A</v>
      </c>
      <c r="G216" t="e" cm="1">
        <f t="array" ref="G216">INDEX('VLOOKUP Function'!B:B,F216)</f>
        <v>#N/A</v>
      </c>
      <c r="H216" t="e">
        <f>INDEX('VLOOKUP Function'!B:B, MATCH('Interrogation Detail Lochsa'!L216,'VLOOKUP Function'!A:A,0))</f>
        <v>#N/A</v>
      </c>
      <c r="I216" t="str">
        <f>_xlfn.XLOOKUP(L216,'Interrogation Summary Hydro'!A:A,'Interrogation Summary Hydro'!D:D,"No hydrosystem detection")</f>
        <v>No hydrosystem detection</v>
      </c>
      <c r="J216" s="2" t="str">
        <f>_xlfn.XLOOKUP(L216,'Interrogation Summary Hydro'!A:A,'Interrogation Summary Hydro'!E:E,"#NA")</f>
        <v>#NA</v>
      </c>
      <c r="K216" s="2" t="str" cm="1">
        <f t="array" ref="K216">VLOOKUP($L216&amp;U216,CHOOSE({1,2},MULTILOOKUP!$A$2:$A$436&amp;MULTILOOKUP!$B$2:$B$436,MULTILOOKUP!$C$2:$C$436),2,FALSE)</f>
        <v>A1</v>
      </c>
      <c r="L216" t="s">
        <v>236</v>
      </c>
      <c r="M216" t="s">
        <v>237</v>
      </c>
      <c r="N216">
        <v>3</v>
      </c>
      <c r="O216" t="s">
        <v>20</v>
      </c>
      <c r="P216">
        <v>2</v>
      </c>
      <c r="Q216" t="s">
        <v>21</v>
      </c>
      <c r="R216" t="s">
        <v>22</v>
      </c>
      <c r="S216" t="s">
        <v>23</v>
      </c>
      <c r="T216" t="s">
        <v>29</v>
      </c>
      <c r="U216" s="1">
        <v>45399.99422453704</v>
      </c>
      <c r="V216" t="s">
        <v>33</v>
      </c>
      <c r="W216" t="s">
        <v>43</v>
      </c>
      <c r="X216" s="2">
        <v>45148</v>
      </c>
      <c r="Y216" s="2">
        <v>45148</v>
      </c>
      <c r="Z216" t="s">
        <v>43</v>
      </c>
      <c r="AA216">
        <v>155</v>
      </c>
      <c r="AB216" t="s">
        <v>28</v>
      </c>
      <c r="AC216">
        <v>1</v>
      </c>
    </row>
    <row r="217" spans="1:29" x14ac:dyDescent="0.25">
      <c r="A217">
        <f t="shared" si="12"/>
        <v>1</v>
      </c>
      <c r="B217">
        <f t="shared" si="13"/>
        <v>1</v>
      </c>
      <c r="C217" t="str">
        <f t="shared" si="14"/>
        <v>SY2025</v>
      </c>
      <c r="D217">
        <f t="shared" si="15"/>
        <v>0</v>
      </c>
      <c r="E217" t="e">
        <f>VLOOKUP(L217,Hydro[],2,FALSE)</f>
        <v>#N/A</v>
      </c>
      <c r="F217" t="e">
        <f>MATCH(L217,'VLOOKUP Function'!A:A,0)</f>
        <v>#N/A</v>
      </c>
      <c r="G217" t="e" cm="1">
        <f t="array" ref="G217">INDEX('VLOOKUP Function'!B:B,F217)</f>
        <v>#N/A</v>
      </c>
      <c r="H217" t="e">
        <f>INDEX('VLOOKUP Function'!B:B, MATCH('Interrogation Detail Lochsa'!L217,'VLOOKUP Function'!A:A,0))</f>
        <v>#N/A</v>
      </c>
      <c r="I217" t="str">
        <f>_xlfn.XLOOKUP(L217,'Interrogation Summary Hydro'!A:A,'Interrogation Summary Hydro'!D:D,"No hydrosystem detection")</f>
        <v>No hydrosystem detection</v>
      </c>
      <c r="J217" s="2" t="str">
        <f>_xlfn.XLOOKUP(L217,'Interrogation Summary Hydro'!A:A,'Interrogation Summary Hydro'!E:E,"#NA")</f>
        <v>#NA</v>
      </c>
      <c r="K217" s="2" t="str" cm="1">
        <f t="array" ref="K217">VLOOKUP($L217&amp;U217,CHOOSE({1,2},MULTILOOKUP!$A$2:$A$436&amp;MULTILOOKUP!$B$2:$B$436,MULTILOOKUP!$C$2:$C$436),2,FALSE)</f>
        <v>A2</v>
      </c>
      <c r="L217" t="s">
        <v>238</v>
      </c>
      <c r="M217" t="s">
        <v>239</v>
      </c>
      <c r="N217">
        <v>3</v>
      </c>
      <c r="O217" t="s">
        <v>20</v>
      </c>
      <c r="P217">
        <v>2</v>
      </c>
      <c r="Q217" t="s">
        <v>21</v>
      </c>
      <c r="R217" t="s">
        <v>22</v>
      </c>
      <c r="S217" t="s">
        <v>23</v>
      </c>
      <c r="T217" t="s">
        <v>24</v>
      </c>
      <c r="U217" s="1">
        <v>45536.407326388886</v>
      </c>
      <c r="V217" t="s">
        <v>36</v>
      </c>
      <c r="W217" t="s">
        <v>209</v>
      </c>
      <c r="X217" s="2">
        <v>45536</v>
      </c>
      <c r="Y217" s="2">
        <v>45536</v>
      </c>
      <c r="Z217" t="s">
        <v>209</v>
      </c>
      <c r="AA217">
        <v>172</v>
      </c>
      <c r="AB217" t="s">
        <v>28</v>
      </c>
      <c r="AC217">
        <v>1</v>
      </c>
    </row>
    <row r="218" spans="1:29" x14ac:dyDescent="0.25">
      <c r="A218">
        <f t="shared" si="12"/>
        <v>0</v>
      </c>
      <c r="B218">
        <f t="shared" si="13"/>
        <v>2</v>
      </c>
      <c r="C218" t="str">
        <f t="shared" si="14"/>
        <v>SY2025</v>
      </c>
      <c r="D218">
        <f t="shared" si="15"/>
        <v>0</v>
      </c>
      <c r="E218" t="e">
        <f>VLOOKUP(L218,Hydro[],2,FALSE)</f>
        <v>#N/A</v>
      </c>
      <c r="F218" t="e">
        <f>MATCH(L218,'VLOOKUP Function'!A:A,0)</f>
        <v>#N/A</v>
      </c>
      <c r="G218" t="e" cm="1">
        <f t="array" ref="G218">INDEX('VLOOKUP Function'!B:B,F218)</f>
        <v>#N/A</v>
      </c>
      <c r="H218" t="e">
        <f>INDEX('VLOOKUP Function'!B:B, MATCH('Interrogation Detail Lochsa'!L218,'VLOOKUP Function'!A:A,0))</f>
        <v>#N/A</v>
      </c>
      <c r="I218" t="str">
        <f>_xlfn.XLOOKUP(L218,'Interrogation Summary Hydro'!A:A,'Interrogation Summary Hydro'!D:D,"No hydrosystem detection")</f>
        <v>No hydrosystem detection</v>
      </c>
      <c r="J218" s="2" t="str">
        <f>_xlfn.XLOOKUP(L218,'Interrogation Summary Hydro'!A:A,'Interrogation Summary Hydro'!E:E,"#NA")</f>
        <v>#NA</v>
      </c>
      <c r="K218" s="2" t="str" cm="1">
        <f t="array" ref="K218">VLOOKUP($L218&amp;U218,CHOOSE({1,2},MULTILOOKUP!$A$2:$A$436&amp;MULTILOOKUP!$B$2:$B$436,MULTILOOKUP!$C$2:$C$436),2,FALSE)</f>
        <v>A2</v>
      </c>
      <c r="L218" t="s">
        <v>238</v>
      </c>
      <c r="M218" t="s">
        <v>239</v>
      </c>
      <c r="N218">
        <v>3</v>
      </c>
      <c r="O218" t="s">
        <v>20</v>
      </c>
      <c r="P218">
        <v>2</v>
      </c>
      <c r="Q218" t="s">
        <v>21</v>
      </c>
      <c r="R218" t="s">
        <v>22</v>
      </c>
      <c r="S218" t="s">
        <v>23</v>
      </c>
      <c r="T218" t="s">
        <v>24</v>
      </c>
      <c r="U218" s="1">
        <v>45536.42765046296</v>
      </c>
      <c r="V218" t="s">
        <v>36</v>
      </c>
      <c r="W218" t="s">
        <v>209</v>
      </c>
      <c r="X218" s="2">
        <v>45536</v>
      </c>
      <c r="Y218" s="2">
        <v>45536</v>
      </c>
      <c r="Z218" t="s">
        <v>209</v>
      </c>
      <c r="AA218">
        <v>172</v>
      </c>
      <c r="AB218" t="s">
        <v>28</v>
      </c>
      <c r="AC218">
        <v>1</v>
      </c>
    </row>
    <row r="219" spans="1:29" x14ac:dyDescent="0.25">
      <c r="A219">
        <f t="shared" si="12"/>
        <v>1</v>
      </c>
      <c r="B219">
        <f t="shared" si="13"/>
        <v>1</v>
      </c>
      <c r="C219" t="str">
        <f t="shared" si="14"/>
        <v>SY2025</v>
      </c>
      <c r="D219">
        <f t="shared" si="15"/>
        <v>0</v>
      </c>
      <c r="E219" t="e">
        <f>VLOOKUP(L219,Hydro[],2,FALSE)</f>
        <v>#N/A</v>
      </c>
      <c r="F219" t="e">
        <f>MATCH(L219,'VLOOKUP Function'!A:A,0)</f>
        <v>#N/A</v>
      </c>
      <c r="G219" t="e" cm="1">
        <f t="array" ref="G219">INDEX('VLOOKUP Function'!B:B,F219)</f>
        <v>#N/A</v>
      </c>
      <c r="H219" t="e">
        <f>INDEX('VLOOKUP Function'!B:B, MATCH('Interrogation Detail Lochsa'!L219,'VLOOKUP Function'!A:A,0))</f>
        <v>#N/A</v>
      </c>
      <c r="I219" t="str">
        <f>_xlfn.XLOOKUP(L219,'Interrogation Summary Hydro'!A:A,'Interrogation Summary Hydro'!D:D,"No hydrosystem detection")</f>
        <v>No hydrosystem detection</v>
      </c>
      <c r="J219" s="2" t="str">
        <f>_xlfn.XLOOKUP(L219,'Interrogation Summary Hydro'!A:A,'Interrogation Summary Hydro'!E:E,"#NA")</f>
        <v>#NA</v>
      </c>
      <c r="K219" s="2" t="str" cm="1">
        <f t="array" ref="K219">VLOOKUP($L219&amp;U219,CHOOSE({1,2},MULTILOOKUP!$A$2:$A$436&amp;MULTILOOKUP!$B$2:$B$436,MULTILOOKUP!$C$2:$C$436),2,FALSE)</f>
        <v>B7</v>
      </c>
      <c r="L219" t="s">
        <v>240</v>
      </c>
      <c r="M219" t="s">
        <v>241</v>
      </c>
      <c r="N219">
        <v>3</v>
      </c>
      <c r="O219" t="s">
        <v>20</v>
      </c>
      <c r="P219">
        <v>2</v>
      </c>
      <c r="Q219" t="s">
        <v>21</v>
      </c>
      <c r="R219" t="s">
        <v>22</v>
      </c>
      <c r="S219" t="s">
        <v>23</v>
      </c>
      <c r="T219" t="s">
        <v>24</v>
      </c>
      <c r="U219" s="1">
        <v>45597.781099537038</v>
      </c>
      <c r="V219" t="s">
        <v>61</v>
      </c>
      <c r="W219" t="s">
        <v>43</v>
      </c>
      <c r="X219" s="2">
        <v>45548</v>
      </c>
      <c r="Y219" s="2">
        <v>45548</v>
      </c>
      <c r="Z219" t="s">
        <v>43</v>
      </c>
      <c r="AA219">
        <v>163</v>
      </c>
      <c r="AB219" t="s">
        <v>28</v>
      </c>
      <c r="AC219">
        <v>1</v>
      </c>
    </row>
    <row r="220" spans="1:29" x14ac:dyDescent="0.25">
      <c r="A220">
        <f t="shared" si="12"/>
        <v>1</v>
      </c>
      <c r="B220">
        <f t="shared" si="13"/>
        <v>1</v>
      </c>
      <c r="C220" t="str">
        <f t="shared" si="14"/>
        <v>SY2025</v>
      </c>
      <c r="D220">
        <f t="shared" si="15"/>
        <v>0</v>
      </c>
      <c r="E220" t="e">
        <f>VLOOKUP(L220,Hydro[],2,FALSE)</f>
        <v>#N/A</v>
      </c>
      <c r="F220" t="e">
        <f>MATCH(L220,'VLOOKUP Function'!A:A,0)</f>
        <v>#N/A</v>
      </c>
      <c r="G220" t="e" cm="1">
        <f t="array" ref="G220">INDEX('VLOOKUP Function'!B:B,F220)</f>
        <v>#N/A</v>
      </c>
      <c r="H220" t="e">
        <f>INDEX('VLOOKUP Function'!B:B, MATCH('Interrogation Detail Lochsa'!L220,'VLOOKUP Function'!A:A,0))</f>
        <v>#N/A</v>
      </c>
      <c r="I220" t="str">
        <f>_xlfn.XLOOKUP(L220,'Interrogation Summary Hydro'!A:A,'Interrogation Summary Hydro'!D:D,"No hydrosystem detection")</f>
        <v>No hydrosystem detection</v>
      </c>
      <c r="J220" s="2" t="str">
        <f>_xlfn.XLOOKUP(L220,'Interrogation Summary Hydro'!A:A,'Interrogation Summary Hydro'!E:E,"#NA")</f>
        <v>#NA</v>
      </c>
      <c r="K220" s="2" t="str" cm="1">
        <f t="array" ref="K220">VLOOKUP($L220&amp;U220,CHOOSE({1,2},MULTILOOKUP!$A$2:$A$436&amp;MULTILOOKUP!$B$2:$B$436,MULTILOOKUP!$C$2:$C$436),2,FALSE)</f>
        <v>A7</v>
      </c>
      <c r="L220" t="s">
        <v>242</v>
      </c>
      <c r="M220" t="s">
        <v>243</v>
      </c>
      <c r="N220">
        <v>3</v>
      </c>
      <c r="O220" t="s">
        <v>20</v>
      </c>
      <c r="P220">
        <v>2</v>
      </c>
      <c r="Q220" t="s">
        <v>21</v>
      </c>
      <c r="R220" t="s">
        <v>22</v>
      </c>
      <c r="S220" t="s">
        <v>23</v>
      </c>
      <c r="T220" t="s">
        <v>29</v>
      </c>
      <c r="U220" s="1">
        <v>45548.755196759259</v>
      </c>
      <c r="V220" t="s">
        <v>64</v>
      </c>
      <c r="W220" t="s">
        <v>43</v>
      </c>
      <c r="X220" s="2">
        <v>45478</v>
      </c>
      <c r="Y220" s="2">
        <v>45478</v>
      </c>
      <c r="Z220" t="s">
        <v>43</v>
      </c>
      <c r="AA220">
        <v>127</v>
      </c>
      <c r="AB220" t="s">
        <v>28</v>
      </c>
      <c r="AC220">
        <v>1</v>
      </c>
    </row>
    <row r="221" spans="1:29" x14ac:dyDescent="0.25">
      <c r="A221">
        <f t="shared" si="12"/>
        <v>0</v>
      </c>
      <c r="B221">
        <f t="shared" si="13"/>
        <v>2</v>
      </c>
      <c r="C221" t="str">
        <f t="shared" si="14"/>
        <v>SY2025</v>
      </c>
      <c r="D221">
        <f t="shared" si="15"/>
        <v>0</v>
      </c>
      <c r="E221" t="e">
        <f>VLOOKUP(L221,Hydro[],2,FALSE)</f>
        <v>#N/A</v>
      </c>
      <c r="F221" t="e">
        <f>MATCH(L221,'VLOOKUP Function'!A:A,0)</f>
        <v>#N/A</v>
      </c>
      <c r="G221" t="e" cm="1">
        <f t="array" ref="G221">INDEX('VLOOKUP Function'!B:B,F221)</f>
        <v>#N/A</v>
      </c>
      <c r="H221" t="e">
        <f>INDEX('VLOOKUP Function'!B:B, MATCH('Interrogation Detail Lochsa'!L221,'VLOOKUP Function'!A:A,0))</f>
        <v>#N/A</v>
      </c>
      <c r="I221" t="str">
        <f>_xlfn.XLOOKUP(L221,'Interrogation Summary Hydro'!A:A,'Interrogation Summary Hydro'!D:D,"No hydrosystem detection")</f>
        <v>No hydrosystem detection</v>
      </c>
      <c r="J221" s="2" t="str">
        <f>_xlfn.XLOOKUP(L221,'Interrogation Summary Hydro'!A:A,'Interrogation Summary Hydro'!E:E,"#NA")</f>
        <v>#NA</v>
      </c>
      <c r="K221" s="2" t="str" cm="1">
        <f t="array" ref="K221">VLOOKUP($L221&amp;U221,CHOOSE({1,2},MULTILOOKUP!$A$2:$A$436&amp;MULTILOOKUP!$B$2:$B$436,MULTILOOKUP!$C$2:$C$436),2,FALSE)</f>
        <v>A7</v>
      </c>
      <c r="L221" t="s">
        <v>242</v>
      </c>
      <c r="M221" t="s">
        <v>243</v>
      </c>
      <c r="N221">
        <v>3</v>
      </c>
      <c r="O221" t="s">
        <v>20</v>
      </c>
      <c r="P221">
        <v>2</v>
      </c>
      <c r="Q221" t="s">
        <v>21</v>
      </c>
      <c r="R221" t="s">
        <v>22</v>
      </c>
      <c r="S221" t="s">
        <v>23</v>
      </c>
      <c r="T221" t="s">
        <v>29</v>
      </c>
      <c r="U221" s="1">
        <v>45548.755960648145</v>
      </c>
      <c r="V221" t="s">
        <v>64</v>
      </c>
      <c r="W221" t="s">
        <v>43</v>
      </c>
      <c r="X221" s="2">
        <v>45478</v>
      </c>
      <c r="Y221" s="2">
        <v>45478</v>
      </c>
      <c r="Z221" t="s">
        <v>43</v>
      </c>
      <c r="AA221">
        <v>127</v>
      </c>
      <c r="AB221" t="s">
        <v>28</v>
      </c>
      <c r="AC221">
        <v>1</v>
      </c>
    </row>
    <row r="222" spans="1:29" x14ac:dyDescent="0.25">
      <c r="A222">
        <f t="shared" si="12"/>
        <v>0</v>
      </c>
      <c r="B222">
        <f t="shared" si="13"/>
        <v>3</v>
      </c>
      <c r="C222" t="str">
        <f t="shared" si="14"/>
        <v>SY2025</v>
      </c>
      <c r="D222">
        <f t="shared" si="15"/>
        <v>0</v>
      </c>
      <c r="E222" t="e">
        <f>VLOOKUP(L222,Hydro[],2,FALSE)</f>
        <v>#N/A</v>
      </c>
      <c r="F222" t="e">
        <f>MATCH(L222,'VLOOKUP Function'!A:A,0)</f>
        <v>#N/A</v>
      </c>
      <c r="G222" t="e" cm="1">
        <f t="array" ref="G222">INDEX('VLOOKUP Function'!B:B,F222)</f>
        <v>#N/A</v>
      </c>
      <c r="H222" t="e">
        <f>INDEX('VLOOKUP Function'!B:B, MATCH('Interrogation Detail Lochsa'!L222,'VLOOKUP Function'!A:A,0))</f>
        <v>#N/A</v>
      </c>
      <c r="I222" t="str">
        <f>_xlfn.XLOOKUP(L222,'Interrogation Summary Hydro'!A:A,'Interrogation Summary Hydro'!D:D,"No hydrosystem detection")</f>
        <v>No hydrosystem detection</v>
      </c>
      <c r="J222" s="2" t="str">
        <f>_xlfn.XLOOKUP(L222,'Interrogation Summary Hydro'!A:A,'Interrogation Summary Hydro'!E:E,"#NA")</f>
        <v>#NA</v>
      </c>
      <c r="K222" s="2" t="str" cm="1">
        <f t="array" ref="K222">VLOOKUP($L222&amp;U222,CHOOSE({1,2},MULTILOOKUP!$A$2:$A$436&amp;MULTILOOKUP!$B$2:$B$436,MULTILOOKUP!$C$2:$C$436),2,FALSE)</f>
        <v>A7</v>
      </c>
      <c r="L222" t="s">
        <v>242</v>
      </c>
      <c r="M222" t="s">
        <v>243</v>
      </c>
      <c r="N222">
        <v>3</v>
      </c>
      <c r="O222" t="s">
        <v>20</v>
      </c>
      <c r="P222">
        <v>2</v>
      </c>
      <c r="Q222" t="s">
        <v>21</v>
      </c>
      <c r="R222" t="s">
        <v>22</v>
      </c>
      <c r="S222" t="s">
        <v>23</v>
      </c>
      <c r="T222" t="s">
        <v>29</v>
      </c>
      <c r="U222" s="1">
        <v>45548.756643518522</v>
      </c>
      <c r="V222" t="s">
        <v>64</v>
      </c>
      <c r="W222" t="s">
        <v>43</v>
      </c>
      <c r="X222" s="2">
        <v>45478</v>
      </c>
      <c r="Y222" s="2">
        <v>45478</v>
      </c>
      <c r="Z222" t="s">
        <v>43</v>
      </c>
      <c r="AA222">
        <v>127</v>
      </c>
      <c r="AB222" t="s">
        <v>28</v>
      </c>
      <c r="AC222">
        <v>1</v>
      </c>
    </row>
    <row r="223" spans="1:29" x14ac:dyDescent="0.25">
      <c r="A223">
        <f t="shared" si="12"/>
        <v>0</v>
      </c>
      <c r="B223">
        <f t="shared" si="13"/>
        <v>4</v>
      </c>
      <c r="C223" t="str">
        <f t="shared" si="14"/>
        <v>SY2025</v>
      </c>
      <c r="D223">
        <f t="shared" si="15"/>
        <v>0</v>
      </c>
      <c r="E223" t="e">
        <f>VLOOKUP(L223,Hydro[],2,FALSE)</f>
        <v>#N/A</v>
      </c>
      <c r="F223" t="e">
        <f>MATCH(L223,'VLOOKUP Function'!A:A,0)</f>
        <v>#N/A</v>
      </c>
      <c r="G223" t="e" cm="1">
        <f t="array" ref="G223">INDEX('VLOOKUP Function'!B:B,F223)</f>
        <v>#N/A</v>
      </c>
      <c r="H223" t="e">
        <f>INDEX('VLOOKUP Function'!B:B, MATCH('Interrogation Detail Lochsa'!L223,'VLOOKUP Function'!A:A,0))</f>
        <v>#N/A</v>
      </c>
      <c r="I223" t="str">
        <f>_xlfn.XLOOKUP(L223,'Interrogation Summary Hydro'!A:A,'Interrogation Summary Hydro'!D:D,"No hydrosystem detection")</f>
        <v>No hydrosystem detection</v>
      </c>
      <c r="J223" s="2" t="str">
        <f>_xlfn.XLOOKUP(L223,'Interrogation Summary Hydro'!A:A,'Interrogation Summary Hydro'!E:E,"#NA")</f>
        <v>#NA</v>
      </c>
      <c r="K223" s="2" t="str" cm="1">
        <f t="array" ref="K223">VLOOKUP($L223&amp;U223,CHOOSE({1,2},MULTILOOKUP!$A$2:$A$436&amp;MULTILOOKUP!$B$2:$B$436,MULTILOOKUP!$C$2:$C$436),2,FALSE)</f>
        <v>A7</v>
      </c>
      <c r="L223" t="s">
        <v>242</v>
      </c>
      <c r="M223" t="s">
        <v>243</v>
      </c>
      <c r="N223">
        <v>3</v>
      </c>
      <c r="O223" t="s">
        <v>20</v>
      </c>
      <c r="P223">
        <v>2</v>
      </c>
      <c r="Q223" t="s">
        <v>21</v>
      </c>
      <c r="R223" t="s">
        <v>22</v>
      </c>
      <c r="S223" t="s">
        <v>23</v>
      </c>
      <c r="T223" t="s">
        <v>29</v>
      </c>
      <c r="U223" s="1">
        <v>45548.75744212963</v>
      </c>
      <c r="V223" t="s">
        <v>64</v>
      </c>
      <c r="W223" t="s">
        <v>43</v>
      </c>
      <c r="X223" s="2">
        <v>45478</v>
      </c>
      <c r="Y223" s="2">
        <v>45478</v>
      </c>
      <c r="Z223" t="s">
        <v>43</v>
      </c>
      <c r="AA223">
        <v>127</v>
      </c>
      <c r="AB223" t="s">
        <v>28</v>
      </c>
      <c r="AC223">
        <v>1</v>
      </c>
    </row>
    <row r="224" spans="1:29" x14ac:dyDescent="0.25">
      <c r="A224">
        <f t="shared" si="12"/>
        <v>0</v>
      </c>
      <c r="B224">
        <f t="shared" si="13"/>
        <v>5</v>
      </c>
      <c r="C224" t="str">
        <f t="shared" si="14"/>
        <v>SY2025</v>
      </c>
      <c r="D224">
        <f t="shared" si="15"/>
        <v>0</v>
      </c>
      <c r="E224" t="e">
        <f>VLOOKUP(L224,Hydro[],2,FALSE)</f>
        <v>#N/A</v>
      </c>
      <c r="F224" t="e">
        <f>MATCH(L224,'VLOOKUP Function'!A:A,0)</f>
        <v>#N/A</v>
      </c>
      <c r="G224" t="e" cm="1">
        <f t="array" ref="G224">INDEX('VLOOKUP Function'!B:B,F224)</f>
        <v>#N/A</v>
      </c>
      <c r="H224" t="e">
        <f>INDEX('VLOOKUP Function'!B:B, MATCH('Interrogation Detail Lochsa'!L224,'VLOOKUP Function'!A:A,0))</f>
        <v>#N/A</v>
      </c>
      <c r="I224" t="str">
        <f>_xlfn.XLOOKUP(L224,'Interrogation Summary Hydro'!A:A,'Interrogation Summary Hydro'!D:D,"No hydrosystem detection")</f>
        <v>No hydrosystem detection</v>
      </c>
      <c r="J224" s="2" t="str">
        <f>_xlfn.XLOOKUP(L224,'Interrogation Summary Hydro'!A:A,'Interrogation Summary Hydro'!E:E,"#NA")</f>
        <v>#NA</v>
      </c>
      <c r="K224" s="2" t="str" cm="1">
        <f t="array" ref="K224">VLOOKUP($L224&amp;U224,CHOOSE({1,2},MULTILOOKUP!$A$2:$A$436&amp;MULTILOOKUP!$B$2:$B$436,MULTILOOKUP!$C$2:$C$436),2,FALSE)</f>
        <v>A7</v>
      </c>
      <c r="L224" t="s">
        <v>242</v>
      </c>
      <c r="M224" t="s">
        <v>243</v>
      </c>
      <c r="N224">
        <v>3</v>
      </c>
      <c r="O224" t="s">
        <v>20</v>
      </c>
      <c r="P224">
        <v>2</v>
      </c>
      <c r="Q224" t="s">
        <v>21</v>
      </c>
      <c r="R224" t="s">
        <v>22</v>
      </c>
      <c r="S224" t="s">
        <v>23</v>
      </c>
      <c r="T224" t="s">
        <v>29</v>
      </c>
      <c r="U224" s="1">
        <v>45548.758148148147</v>
      </c>
      <c r="V224" t="s">
        <v>64</v>
      </c>
      <c r="W224" t="s">
        <v>43</v>
      </c>
      <c r="X224" s="2">
        <v>45478</v>
      </c>
      <c r="Y224" s="2">
        <v>45478</v>
      </c>
      <c r="Z224" t="s">
        <v>43</v>
      </c>
      <c r="AA224">
        <v>127</v>
      </c>
      <c r="AB224" t="s">
        <v>28</v>
      </c>
      <c r="AC224">
        <v>1</v>
      </c>
    </row>
    <row r="225" spans="1:29" x14ac:dyDescent="0.25">
      <c r="A225">
        <f t="shared" si="12"/>
        <v>0</v>
      </c>
      <c r="B225">
        <f t="shared" si="13"/>
        <v>6</v>
      </c>
      <c r="C225" t="str">
        <f t="shared" si="14"/>
        <v>SY2025</v>
      </c>
      <c r="D225">
        <f t="shared" si="15"/>
        <v>0</v>
      </c>
      <c r="E225" t="e">
        <f>VLOOKUP(L225,Hydro[],2,FALSE)</f>
        <v>#N/A</v>
      </c>
      <c r="F225" t="e">
        <f>MATCH(L225,'VLOOKUP Function'!A:A,0)</f>
        <v>#N/A</v>
      </c>
      <c r="G225" t="e" cm="1">
        <f t="array" ref="G225">INDEX('VLOOKUP Function'!B:B,F225)</f>
        <v>#N/A</v>
      </c>
      <c r="H225" t="e">
        <f>INDEX('VLOOKUP Function'!B:B, MATCH('Interrogation Detail Lochsa'!L225,'VLOOKUP Function'!A:A,0))</f>
        <v>#N/A</v>
      </c>
      <c r="I225" t="str">
        <f>_xlfn.XLOOKUP(L225,'Interrogation Summary Hydro'!A:A,'Interrogation Summary Hydro'!D:D,"No hydrosystem detection")</f>
        <v>No hydrosystem detection</v>
      </c>
      <c r="J225" s="2" t="str">
        <f>_xlfn.XLOOKUP(L225,'Interrogation Summary Hydro'!A:A,'Interrogation Summary Hydro'!E:E,"#NA")</f>
        <v>#NA</v>
      </c>
      <c r="K225" s="2" t="str" cm="1">
        <f t="array" ref="K225">VLOOKUP($L225&amp;U225,CHOOSE({1,2},MULTILOOKUP!$A$2:$A$436&amp;MULTILOOKUP!$B$2:$B$436,MULTILOOKUP!$C$2:$C$436),2,FALSE)</f>
        <v>A7</v>
      </c>
      <c r="L225" t="s">
        <v>242</v>
      </c>
      <c r="M225" t="s">
        <v>243</v>
      </c>
      <c r="N225">
        <v>3</v>
      </c>
      <c r="O225" t="s">
        <v>20</v>
      </c>
      <c r="P225">
        <v>2</v>
      </c>
      <c r="Q225" t="s">
        <v>21</v>
      </c>
      <c r="R225" t="s">
        <v>22</v>
      </c>
      <c r="S225" t="s">
        <v>23</v>
      </c>
      <c r="T225" t="s">
        <v>29</v>
      </c>
      <c r="U225" s="1">
        <v>45548.758842592593</v>
      </c>
      <c r="V225" t="s">
        <v>64</v>
      </c>
      <c r="W225" t="s">
        <v>43</v>
      </c>
      <c r="X225" s="2">
        <v>45478</v>
      </c>
      <c r="Y225" s="2">
        <v>45478</v>
      </c>
      <c r="Z225" t="s">
        <v>43</v>
      </c>
      <c r="AA225">
        <v>127</v>
      </c>
      <c r="AB225" t="s">
        <v>28</v>
      </c>
      <c r="AC225">
        <v>1</v>
      </c>
    </row>
    <row r="226" spans="1:29" x14ac:dyDescent="0.25">
      <c r="A226">
        <f t="shared" si="12"/>
        <v>0</v>
      </c>
      <c r="B226">
        <f t="shared" si="13"/>
        <v>7</v>
      </c>
      <c r="C226" t="str">
        <f t="shared" si="14"/>
        <v>SY2025</v>
      </c>
      <c r="D226">
        <f t="shared" si="15"/>
        <v>0</v>
      </c>
      <c r="E226" t="e">
        <f>VLOOKUP(L226,Hydro[],2,FALSE)</f>
        <v>#N/A</v>
      </c>
      <c r="F226" t="e">
        <f>MATCH(L226,'VLOOKUP Function'!A:A,0)</f>
        <v>#N/A</v>
      </c>
      <c r="G226" t="e" cm="1">
        <f t="array" ref="G226">INDEX('VLOOKUP Function'!B:B,F226)</f>
        <v>#N/A</v>
      </c>
      <c r="H226" t="e">
        <f>INDEX('VLOOKUP Function'!B:B, MATCH('Interrogation Detail Lochsa'!L226,'VLOOKUP Function'!A:A,0))</f>
        <v>#N/A</v>
      </c>
      <c r="I226" t="str">
        <f>_xlfn.XLOOKUP(L226,'Interrogation Summary Hydro'!A:A,'Interrogation Summary Hydro'!D:D,"No hydrosystem detection")</f>
        <v>No hydrosystem detection</v>
      </c>
      <c r="J226" s="2" t="str">
        <f>_xlfn.XLOOKUP(L226,'Interrogation Summary Hydro'!A:A,'Interrogation Summary Hydro'!E:E,"#NA")</f>
        <v>#NA</v>
      </c>
      <c r="K226" s="2" t="str" cm="1">
        <f t="array" ref="K226">VLOOKUP($L226&amp;U226,CHOOSE({1,2},MULTILOOKUP!$A$2:$A$436&amp;MULTILOOKUP!$B$2:$B$436,MULTILOOKUP!$C$2:$C$436),2,FALSE)</f>
        <v>A6</v>
      </c>
      <c r="L226" t="s">
        <v>242</v>
      </c>
      <c r="M226" t="s">
        <v>243</v>
      </c>
      <c r="N226">
        <v>3</v>
      </c>
      <c r="O226" t="s">
        <v>20</v>
      </c>
      <c r="P226">
        <v>2</v>
      </c>
      <c r="Q226" t="s">
        <v>21</v>
      </c>
      <c r="R226" t="s">
        <v>22</v>
      </c>
      <c r="S226" t="s">
        <v>23</v>
      </c>
      <c r="T226" t="s">
        <v>29</v>
      </c>
      <c r="U226" s="1">
        <v>45548.758969907409</v>
      </c>
      <c r="V226" t="s">
        <v>68</v>
      </c>
      <c r="W226" t="s">
        <v>43</v>
      </c>
      <c r="X226" s="2">
        <v>45478</v>
      </c>
      <c r="Y226" s="2">
        <v>45478</v>
      </c>
      <c r="Z226" t="s">
        <v>43</v>
      </c>
      <c r="AA226">
        <v>127</v>
      </c>
      <c r="AB226" t="s">
        <v>28</v>
      </c>
      <c r="AC226">
        <v>1</v>
      </c>
    </row>
    <row r="227" spans="1:29" x14ac:dyDescent="0.25">
      <c r="A227">
        <f t="shared" si="12"/>
        <v>1</v>
      </c>
      <c r="B227">
        <f t="shared" si="13"/>
        <v>1</v>
      </c>
      <c r="C227" t="str">
        <f t="shared" si="14"/>
        <v>NA</v>
      </c>
      <c r="D227">
        <f t="shared" si="15"/>
        <v>0</v>
      </c>
      <c r="E227" t="e">
        <f>VLOOKUP(L227,Hydro[],2,FALSE)</f>
        <v>#N/A</v>
      </c>
      <c r="F227" t="e">
        <f>MATCH(L227,'VLOOKUP Function'!A:A,0)</f>
        <v>#N/A</v>
      </c>
      <c r="G227" t="e" cm="1">
        <f t="array" ref="G227">INDEX('VLOOKUP Function'!B:B,F227)</f>
        <v>#N/A</v>
      </c>
      <c r="H227" t="e">
        <f>INDEX('VLOOKUP Function'!B:B, MATCH('Interrogation Detail Lochsa'!L227,'VLOOKUP Function'!A:A,0))</f>
        <v>#N/A</v>
      </c>
      <c r="I227" t="str">
        <f>_xlfn.XLOOKUP(L227,'Interrogation Summary Hydro'!A:A,'Interrogation Summary Hydro'!D:D,"No hydrosystem detection")</f>
        <v>No hydrosystem detection</v>
      </c>
      <c r="J227" s="2" t="str">
        <f>_xlfn.XLOOKUP(L227,'Interrogation Summary Hydro'!A:A,'Interrogation Summary Hydro'!E:E,"#NA")</f>
        <v>#NA</v>
      </c>
      <c r="K227" s="2" t="str" cm="1">
        <f t="array" ref="K227">VLOOKUP($L227&amp;U227,CHOOSE({1,2},MULTILOOKUP!$A$2:$A$436&amp;MULTILOOKUP!$B$2:$B$436,MULTILOOKUP!$C$2:$C$436),2,FALSE)</f>
        <v>A1</v>
      </c>
      <c r="L227" t="s">
        <v>244</v>
      </c>
      <c r="M227" t="s">
        <v>245</v>
      </c>
      <c r="N227">
        <v>3</v>
      </c>
      <c r="O227" t="s">
        <v>20</v>
      </c>
      <c r="P227">
        <v>2</v>
      </c>
      <c r="Q227" t="s">
        <v>21</v>
      </c>
      <c r="R227" t="s">
        <v>22</v>
      </c>
      <c r="S227" t="s">
        <v>23</v>
      </c>
      <c r="T227" t="s">
        <v>24</v>
      </c>
      <c r="U227" s="1">
        <v>45433.563043981485</v>
      </c>
      <c r="V227" t="s">
        <v>33</v>
      </c>
      <c r="W227" t="s">
        <v>209</v>
      </c>
      <c r="X227" s="2">
        <v>45433</v>
      </c>
      <c r="Y227" s="2">
        <v>45433</v>
      </c>
      <c r="Z227" t="s">
        <v>209</v>
      </c>
      <c r="AA227">
        <v>186</v>
      </c>
      <c r="AB227" t="s">
        <v>28</v>
      </c>
      <c r="AC227">
        <v>1</v>
      </c>
    </row>
    <row r="228" spans="1:29" x14ac:dyDescent="0.25">
      <c r="A228">
        <f t="shared" si="12"/>
        <v>1</v>
      </c>
      <c r="B228">
        <f t="shared" si="13"/>
        <v>1</v>
      </c>
      <c r="C228" t="str">
        <f t="shared" si="14"/>
        <v>NA</v>
      </c>
      <c r="D228">
        <f t="shared" si="15"/>
        <v>0</v>
      </c>
      <c r="E228" t="e">
        <f>VLOOKUP(L228,Hydro[],2,FALSE)</f>
        <v>#N/A</v>
      </c>
      <c r="F228" t="e">
        <f>MATCH(L228,'VLOOKUP Function'!A:A,0)</f>
        <v>#N/A</v>
      </c>
      <c r="G228" t="e" cm="1">
        <f t="array" ref="G228">INDEX('VLOOKUP Function'!B:B,F228)</f>
        <v>#N/A</v>
      </c>
      <c r="H228" t="e">
        <f>INDEX('VLOOKUP Function'!B:B, MATCH('Interrogation Detail Lochsa'!L228,'VLOOKUP Function'!A:A,0))</f>
        <v>#N/A</v>
      </c>
      <c r="I228" t="str">
        <f>_xlfn.XLOOKUP(L228,'Interrogation Summary Hydro'!A:A,'Interrogation Summary Hydro'!D:D,"No hydrosystem detection")</f>
        <v>No hydrosystem detection</v>
      </c>
      <c r="J228" s="2" t="str">
        <f>_xlfn.XLOOKUP(L228,'Interrogation Summary Hydro'!A:A,'Interrogation Summary Hydro'!E:E,"#NA")</f>
        <v>#NA</v>
      </c>
      <c r="K228" s="2" t="str" cm="1">
        <f t="array" ref="K228">VLOOKUP($L228&amp;U228,CHOOSE({1,2},MULTILOOKUP!$A$2:$A$436&amp;MULTILOOKUP!$B$2:$B$436,MULTILOOKUP!$C$2:$C$436),2,FALSE)</f>
        <v>A1</v>
      </c>
      <c r="L228" t="s">
        <v>246</v>
      </c>
      <c r="M228" t="s">
        <v>247</v>
      </c>
      <c r="N228">
        <v>3</v>
      </c>
      <c r="O228" t="s">
        <v>20</v>
      </c>
      <c r="P228">
        <v>2</v>
      </c>
      <c r="Q228" t="s">
        <v>21</v>
      </c>
      <c r="R228" t="s">
        <v>22</v>
      </c>
      <c r="S228" t="s">
        <v>23</v>
      </c>
      <c r="T228" t="s">
        <v>24</v>
      </c>
      <c r="U228" s="1">
        <v>45424.596041666664</v>
      </c>
      <c r="V228" t="s">
        <v>33</v>
      </c>
      <c r="W228" t="s">
        <v>209</v>
      </c>
      <c r="X228" s="2">
        <v>45424</v>
      </c>
      <c r="Y228" s="2">
        <v>45424</v>
      </c>
      <c r="Z228" t="s">
        <v>209</v>
      </c>
      <c r="AA228">
        <v>175</v>
      </c>
      <c r="AB228" t="s">
        <v>28</v>
      </c>
      <c r="AC228">
        <v>1</v>
      </c>
    </row>
    <row r="229" spans="1:29" x14ac:dyDescent="0.25">
      <c r="A229">
        <f t="shared" si="12"/>
        <v>1</v>
      </c>
      <c r="B229">
        <f t="shared" si="13"/>
        <v>1</v>
      </c>
      <c r="C229" t="str">
        <f t="shared" si="14"/>
        <v>SY2025</v>
      </c>
      <c r="D229">
        <f t="shared" si="15"/>
        <v>3</v>
      </c>
      <c r="E229" t="str">
        <f>VLOOKUP(L229,Hydro[],2,FALSE)</f>
        <v>BO3 - Bonneville WA Shore Ladder/AFF</v>
      </c>
      <c r="F229">
        <f>MATCH(L229,'VLOOKUP Function'!A:A,0)</f>
        <v>95</v>
      </c>
      <c r="G229" t="str" cm="1">
        <f t="array" ref="G229">INDEX('VLOOKUP Function'!B:B,F229)</f>
        <v>BO3 - Bonneville WA Shore Ladder/AFF</v>
      </c>
      <c r="H229" t="str">
        <f>INDEX('VLOOKUP Function'!B:B, MATCH('Interrogation Detail Lochsa'!L229,'VLOOKUP Function'!A:A,0))</f>
        <v>BO3 - Bonneville WA Shore Ladder/AFF</v>
      </c>
      <c r="I229" t="str">
        <f>_xlfn.XLOOKUP(L229,'Interrogation Summary Hydro'!A:A,'Interrogation Summary Hydro'!D:D,"No hydrosystem detection")</f>
        <v>BO3 - Bonneville WA Shore Ladder/AFF</v>
      </c>
      <c r="J229" s="2">
        <f>_xlfn.XLOOKUP(L229,'Interrogation Summary Hydro'!A:A,'Interrogation Summary Hydro'!E:E,"#NA")</f>
        <v>45551.280451388891</v>
      </c>
      <c r="K229" s="2" t="str" cm="1">
        <f t="array" ref="K229">VLOOKUP($L229&amp;U229,CHOOSE({1,2},MULTILOOKUP!$A$2:$A$436&amp;MULTILOOKUP!$B$2:$B$436,MULTILOOKUP!$C$2:$C$436),2,FALSE)</f>
        <v>A2</v>
      </c>
      <c r="L229" t="s">
        <v>248</v>
      </c>
      <c r="M229" t="s">
        <v>249</v>
      </c>
      <c r="N229">
        <v>3</v>
      </c>
      <c r="O229" t="s">
        <v>20</v>
      </c>
      <c r="P229">
        <v>2</v>
      </c>
      <c r="Q229" t="s">
        <v>21</v>
      </c>
      <c r="R229" t="s">
        <v>22</v>
      </c>
      <c r="S229" t="s">
        <v>23</v>
      </c>
      <c r="T229" t="s">
        <v>24</v>
      </c>
      <c r="U229" s="1">
        <v>45763.574641203704</v>
      </c>
      <c r="V229" t="s">
        <v>36</v>
      </c>
      <c r="W229" t="s">
        <v>43</v>
      </c>
      <c r="X229" s="2">
        <v>44467</v>
      </c>
      <c r="Y229" s="2">
        <v>44467</v>
      </c>
      <c r="Z229" t="s">
        <v>43</v>
      </c>
      <c r="AA229">
        <v>145</v>
      </c>
      <c r="AB229" t="s">
        <v>28</v>
      </c>
      <c r="AC229">
        <v>1</v>
      </c>
    </row>
    <row r="230" spans="1:29" x14ac:dyDescent="0.25">
      <c r="A230">
        <f t="shared" si="12"/>
        <v>0</v>
      </c>
      <c r="B230">
        <f t="shared" si="13"/>
        <v>2</v>
      </c>
      <c r="C230" t="str">
        <f t="shared" si="14"/>
        <v>SY2025</v>
      </c>
      <c r="D230">
        <f t="shared" si="15"/>
        <v>3</v>
      </c>
      <c r="E230" t="str">
        <f>VLOOKUP(L230,Hydro[],2,FALSE)</f>
        <v>BO3 - Bonneville WA Shore Ladder/AFF</v>
      </c>
      <c r="F230">
        <f>MATCH(L230,'VLOOKUP Function'!A:A,0)</f>
        <v>95</v>
      </c>
      <c r="G230" t="str" cm="1">
        <f t="array" ref="G230">INDEX('VLOOKUP Function'!B:B,F230)</f>
        <v>BO3 - Bonneville WA Shore Ladder/AFF</v>
      </c>
      <c r="H230" t="str">
        <f>INDEX('VLOOKUP Function'!B:B, MATCH('Interrogation Detail Lochsa'!L230,'VLOOKUP Function'!A:A,0))</f>
        <v>BO3 - Bonneville WA Shore Ladder/AFF</v>
      </c>
      <c r="I230" t="str">
        <f>_xlfn.XLOOKUP(L230,'Interrogation Summary Hydro'!A:A,'Interrogation Summary Hydro'!D:D,"No hydrosystem detection")</f>
        <v>BO3 - Bonneville WA Shore Ladder/AFF</v>
      </c>
      <c r="J230" s="2">
        <f>_xlfn.XLOOKUP(L230,'Interrogation Summary Hydro'!A:A,'Interrogation Summary Hydro'!E:E,"#NA")</f>
        <v>45551.280451388891</v>
      </c>
      <c r="K230" s="2" t="str" cm="1">
        <f t="array" ref="K230">VLOOKUP($L230&amp;U230,CHOOSE({1,2},MULTILOOKUP!$A$2:$A$436&amp;MULTILOOKUP!$B$2:$B$436,MULTILOOKUP!$C$2:$C$436),2,FALSE)</f>
        <v>A1</v>
      </c>
      <c r="L230" t="s">
        <v>248</v>
      </c>
      <c r="M230" t="s">
        <v>249</v>
      </c>
      <c r="N230">
        <v>3</v>
      </c>
      <c r="O230" t="s">
        <v>20</v>
      </c>
      <c r="P230">
        <v>2</v>
      </c>
      <c r="Q230" t="s">
        <v>21</v>
      </c>
      <c r="R230" t="s">
        <v>22</v>
      </c>
      <c r="S230" t="s">
        <v>23</v>
      </c>
      <c r="T230" t="s">
        <v>29</v>
      </c>
      <c r="U230" s="1">
        <v>45768.520960648151</v>
      </c>
      <c r="V230" t="s">
        <v>33</v>
      </c>
      <c r="W230" t="s">
        <v>43</v>
      </c>
      <c r="X230" s="2">
        <v>44467</v>
      </c>
      <c r="Y230" s="2">
        <v>44467</v>
      </c>
      <c r="Z230" t="s">
        <v>43</v>
      </c>
      <c r="AA230">
        <v>145</v>
      </c>
      <c r="AB230" t="s">
        <v>28</v>
      </c>
      <c r="AC230">
        <v>1</v>
      </c>
    </row>
    <row r="231" spans="1:29" x14ac:dyDescent="0.25">
      <c r="A231">
        <f t="shared" si="12"/>
        <v>1</v>
      </c>
      <c r="B231">
        <f t="shared" si="13"/>
        <v>1</v>
      </c>
      <c r="C231" t="str">
        <f t="shared" si="14"/>
        <v>SY2025</v>
      </c>
      <c r="D231">
        <f t="shared" si="15"/>
        <v>0</v>
      </c>
      <c r="E231" t="e">
        <f>VLOOKUP(L231,Hydro[],2,FALSE)</f>
        <v>#N/A</v>
      </c>
      <c r="F231" t="e">
        <f>MATCH(L231,'VLOOKUP Function'!A:A,0)</f>
        <v>#N/A</v>
      </c>
      <c r="G231" t="e" cm="1">
        <f t="array" ref="G231">INDEX('VLOOKUP Function'!B:B,F231)</f>
        <v>#N/A</v>
      </c>
      <c r="H231" t="e">
        <f>INDEX('VLOOKUP Function'!B:B, MATCH('Interrogation Detail Lochsa'!L231,'VLOOKUP Function'!A:A,0))</f>
        <v>#N/A</v>
      </c>
      <c r="I231" t="str">
        <f>_xlfn.XLOOKUP(L231,'Interrogation Summary Hydro'!A:A,'Interrogation Summary Hydro'!D:D,"No hydrosystem detection")</f>
        <v>No hydrosystem detection</v>
      </c>
      <c r="J231" s="2" t="str">
        <f>_xlfn.XLOOKUP(L231,'Interrogation Summary Hydro'!A:A,'Interrogation Summary Hydro'!E:E,"#NA")</f>
        <v>#NA</v>
      </c>
      <c r="K231" s="2" t="str" cm="1">
        <f t="array" ref="K231">VLOOKUP($L231&amp;U231,CHOOSE({1,2},MULTILOOKUP!$A$2:$A$436&amp;MULTILOOKUP!$B$2:$B$436,MULTILOOKUP!$C$2:$C$436),2,FALSE)</f>
        <v>A6</v>
      </c>
      <c r="L231" t="s">
        <v>250</v>
      </c>
      <c r="M231" t="s">
        <v>251</v>
      </c>
      <c r="N231">
        <v>3</v>
      </c>
      <c r="O231" t="s">
        <v>20</v>
      </c>
      <c r="P231">
        <v>2</v>
      </c>
      <c r="Q231" t="s">
        <v>21</v>
      </c>
      <c r="R231" t="s">
        <v>22</v>
      </c>
      <c r="S231" t="s">
        <v>23</v>
      </c>
      <c r="T231" t="s">
        <v>29</v>
      </c>
      <c r="U231" s="1">
        <v>45606.088819444441</v>
      </c>
      <c r="V231" t="s">
        <v>68</v>
      </c>
      <c r="W231" t="s">
        <v>43</v>
      </c>
      <c r="X231" s="2">
        <v>45582</v>
      </c>
      <c r="Y231" s="2">
        <v>45582</v>
      </c>
      <c r="Z231" t="s">
        <v>43</v>
      </c>
      <c r="AA231">
        <v>176</v>
      </c>
      <c r="AB231" t="s">
        <v>28</v>
      </c>
      <c r="AC231">
        <v>1</v>
      </c>
    </row>
    <row r="232" spans="1:29" x14ac:dyDescent="0.25">
      <c r="A232">
        <f t="shared" si="12"/>
        <v>0</v>
      </c>
      <c r="B232">
        <f t="shared" si="13"/>
        <v>2</v>
      </c>
      <c r="C232" t="str">
        <f t="shared" si="14"/>
        <v>SY2025</v>
      </c>
      <c r="D232">
        <f t="shared" si="15"/>
        <v>0</v>
      </c>
      <c r="E232" t="e">
        <f>VLOOKUP(L232,Hydro[],2,FALSE)</f>
        <v>#N/A</v>
      </c>
      <c r="F232" t="e">
        <f>MATCH(L232,'VLOOKUP Function'!A:A,0)</f>
        <v>#N/A</v>
      </c>
      <c r="G232" t="e" cm="1">
        <f t="array" ref="G232">INDEX('VLOOKUP Function'!B:B,F232)</f>
        <v>#N/A</v>
      </c>
      <c r="H232" t="e">
        <f>INDEX('VLOOKUP Function'!B:B, MATCH('Interrogation Detail Lochsa'!L232,'VLOOKUP Function'!A:A,0))</f>
        <v>#N/A</v>
      </c>
      <c r="I232" t="str">
        <f>_xlfn.XLOOKUP(L232,'Interrogation Summary Hydro'!A:A,'Interrogation Summary Hydro'!D:D,"No hydrosystem detection")</f>
        <v>No hydrosystem detection</v>
      </c>
      <c r="J232" s="2" t="str">
        <f>_xlfn.XLOOKUP(L232,'Interrogation Summary Hydro'!A:A,'Interrogation Summary Hydro'!E:E,"#NA")</f>
        <v>#NA</v>
      </c>
      <c r="K232" s="2" t="str" cm="1">
        <f t="array" ref="K232">VLOOKUP($L232&amp;U232,CHOOSE({1,2},MULTILOOKUP!$A$2:$A$436&amp;MULTILOOKUP!$B$2:$B$436,MULTILOOKUP!$C$2:$C$436),2,FALSE)</f>
        <v>A1</v>
      </c>
      <c r="L232" t="s">
        <v>250</v>
      </c>
      <c r="M232" t="s">
        <v>251</v>
      </c>
      <c r="N232">
        <v>3</v>
      </c>
      <c r="O232" t="s">
        <v>20</v>
      </c>
      <c r="P232">
        <v>2</v>
      </c>
      <c r="Q232" t="s">
        <v>21</v>
      </c>
      <c r="R232" t="s">
        <v>22</v>
      </c>
      <c r="S232" t="s">
        <v>23</v>
      </c>
      <c r="T232" t="s">
        <v>29</v>
      </c>
      <c r="U232" s="1">
        <v>45606.108888888892</v>
      </c>
      <c r="V232" t="s">
        <v>33</v>
      </c>
      <c r="W232" t="s">
        <v>43</v>
      </c>
      <c r="X232" s="2">
        <v>45582</v>
      </c>
      <c r="Y232" s="2">
        <v>45582</v>
      </c>
      <c r="Z232" t="s">
        <v>43</v>
      </c>
      <c r="AA232">
        <v>176</v>
      </c>
      <c r="AB232" t="s">
        <v>28</v>
      </c>
      <c r="AC232">
        <v>1</v>
      </c>
    </row>
    <row r="233" spans="1:29" x14ac:dyDescent="0.25">
      <c r="A233">
        <f t="shared" si="12"/>
        <v>1</v>
      </c>
      <c r="B233">
        <f t="shared" si="13"/>
        <v>1</v>
      </c>
      <c r="C233" t="str">
        <f t="shared" si="14"/>
        <v>SY2025</v>
      </c>
      <c r="D233">
        <f t="shared" si="15"/>
        <v>0</v>
      </c>
      <c r="E233" t="e">
        <f>VLOOKUP(L233,Hydro[],2,FALSE)</f>
        <v>#N/A</v>
      </c>
      <c r="F233" t="e">
        <f>MATCH(L233,'VLOOKUP Function'!A:A,0)</f>
        <v>#N/A</v>
      </c>
      <c r="G233" t="e" cm="1">
        <f t="array" ref="G233">INDEX('VLOOKUP Function'!B:B,F233)</f>
        <v>#N/A</v>
      </c>
      <c r="H233" t="e">
        <f>INDEX('VLOOKUP Function'!B:B, MATCH('Interrogation Detail Lochsa'!L233,'VLOOKUP Function'!A:A,0))</f>
        <v>#N/A</v>
      </c>
      <c r="I233" t="str">
        <f>_xlfn.XLOOKUP(L233,'Interrogation Summary Hydro'!A:A,'Interrogation Summary Hydro'!D:D,"No hydrosystem detection")</f>
        <v>No hydrosystem detection</v>
      </c>
      <c r="J233" s="2" t="str">
        <f>_xlfn.XLOOKUP(L233,'Interrogation Summary Hydro'!A:A,'Interrogation Summary Hydro'!E:E,"#NA")</f>
        <v>#NA</v>
      </c>
      <c r="K233" s="2" t="str" cm="1">
        <f t="array" ref="K233">VLOOKUP($L233&amp;U233,CHOOSE({1,2},MULTILOOKUP!$A$2:$A$436&amp;MULTILOOKUP!$B$2:$B$436,MULTILOOKUP!$C$2:$C$436),2,FALSE)</f>
        <v>BB</v>
      </c>
      <c r="L233" t="s">
        <v>252</v>
      </c>
      <c r="M233" t="s">
        <v>253</v>
      </c>
      <c r="N233">
        <v>3</v>
      </c>
      <c r="O233" t="s">
        <v>20</v>
      </c>
      <c r="P233">
        <v>2</v>
      </c>
      <c r="Q233" t="s">
        <v>21</v>
      </c>
      <c r="R233" t="s">
        <v>22</v>
      </c>
      <c r="S233" t="s">
        <v>23</v>
      </c>
      <c r="T233" t="s">
        <v>24</v>
      </c>
      <c r="U233" s="1">
        <v>45758.078935185185</v>
      </c>
      <c r="V233" t="s">
        <v>199</v>
      </c>
      <c r="W233" t="s">
        <v>209</v>
      </c>
      <c r="X233" s="2">
        <v>45593</v>
      </c>
      <c r="Y233" s="2">
        <v>45593</v>
      </c>
      <c r="Z233" t="s">
        <v>209</v>
      </c>
      <c r="AA233">
        <v>318</v>
      </c>
      <c r="AB233" t="s">
        <v>28</v>
      </c>
      <c r="AC233">
        <v>1</v>
      </c>
    </row>
    <row r="234" spans="1:29" x14ac:dyDescent="0.25">
      <c r="A234">
        <f t="shared" si="12"/>
        <v>0</v>
      </c>
      <c r="B234">
        <f t="shared" si="13"/>
        <v>2</v>
      </c>
      <c r="C234" t="str">
        <f t="shared" si="14"/>
        <v>SY2025</v>
      </c>
      <c r="D234">
        <f t="shared" si="15"/>
        <v>0</v>
      </c>
      <c r="E234" t="e">
        <f>VLOOKUP(L234,Hydro[],2,FALSE)</f>
        <v>#N/A</v>
      </c>
      <c r="F234" t="e">
        <f>MATCH(L234,'VLOOKUP Function'!A:A,0)</f>
        <v>#N/A</v>
      </c>
      <c r="G234" t="e" cm="1">
        <f t="array" ref="G234">INDEX('VLOOKUP Function'!B:B,F234)</f>
        <v>#N/A</v>
      </c>
      <c r="H234" t="e">
        <f>INDEX('VLOOKUP Function'!B:B, MATCH('Interrogation Detail Lochsa'!L234,'VLOOKUP Function'!A:A,0))</f>
        <v>#N/A</v>
      </c>
      <c r="I234" t="str">
        <f>_xlfn.XLOOKUP(L234,'Interrogation Summary Hydro'!A:A,'Interrogation Summary Hydro'!D:D,"No hydrosystem detection")</f>
        <v>No hydrosystem detection</v>
      </c>
      <c r="J234" s="2" t="str">
        <f>_xlfn.XLOOKUP(L234,'Interrogation Summary Hydro'!A:A,'Interrogation Summary Hydro'!E:E,"#NA")</f>
        <v>#NA</v>
      </c>
      <c r="K234" s="2" t="str" cm="1">
        <f t="array" ref="K234">VLOOKUP($L234&amp;U234,CHOOSE({1,2},MULTILOOKUP!$A$2:$A$436&amp;MULTILOOKUP!$B$2:$B$436,MULTILOOKUP!$C$2:$C$436),2,FALSE)</f>
        <v>B9</v>
      </c>
      <c r="L234" t="s">
        <v>252</v>
      </c>
      <c r="M234" t="s">
        <v>253</v>
      </c>
      <c r="N234">
        <v>3</v>
      </c>
      <c r="O234" t="s">
        <v>20</v>
      </c>
      <c r="P234">
        <v>2</v>
      </c>
      <c r="Q234" t="s">
        <v>21</v>
      </c>
      <c r="R234" t="s">
        <v>22</v>
      </c>
      <c r="S234" t="s">
        <v>23</v>
      </c>
      <c r="T234" t="s">
        <v>29</v>
      </c>
      <c r="U234" s="1">
        <v>45758.497048611112</v>
      </c>
      <c r="V234" t="s">
        <v>25</v>
      </c>
      <c r="W234" t="s">
        <v>209</v>
      </c>
      <c r="X234" s="2">
        <v>45593</v>
      </c>
      <c r="Y234" s="2">
        <v>45593</v>
      </c>
      <c r="Z234" t="s">
        <v>209</v>
      </c>
      <c r="AA234">
        <v>318</v>
      </c>
      <c r="AB234" t="s">
        <v>28</v>
      </c>
      <c r="AC234">
        <v>1</v>
      </c>
    </row>
    <row r="235" spans="1:29" x14ac:dyDescent="0.25">
      <c r="A235">
        <f t="shared" si="12"/>
        <v>0</v>
      </c>
      <c r="B235">
        <f t="shared" si="13"/>
        <v>3</v>
      </c>
      <c r="C235" t="str">
        <f t="shared" si="14"/>
        <v>SY2025</v>
      </c>
      <c r="D235">
        <f t="shared" si="15"/>
        <v>0</v>
      </c>
      <c r="E235" t="e">
        <f>VLOOKUP(L235,Hydro[],2,FALSE)</f>
        <v>#N/A</v>
      </c>
      <c r="F235" t="e">
        <f>MATCH(L235,'VLOOKUP Function'!A:A,0)</f>
        <v>#N/A</v>
      </c>
      <c r="G235" t="e" cm="1">
        <f t="array" ref="G235">INDEX('VLOOKUP Function'!B:B,F235)</f>
        <v>#N/A</v>
      </c>
      <c r="H235" t="e">
        <f>INDEX('VLOOKUP Function'!B:B, MATCH('Interrogation Detail Lochsa'!L235,'VLOOKUP Function'!A:A,0))</f>
        <v>#N/A</v>
      </c>
      <c r="I235" t="str">
        <f>_xlfn.XLOOKUP(L235,'Interrogation Summary Hydro'!A:A,'Interrogation Summary Hydro'!D:D,"No hydrosystem detection")</f>
        <v>No hydrosystem detection</v>
      </c>
      <c r="J235" s="2" t="str">
        <f>_xlfn.XLOOKUP(L235,'Interrogation Summary Hydro'!A:A,'Interrogation Summary Hydro'!E:E,"#NA")</f>
        <v>#NA</v>
      </c>
      <c r="K235" s="2" t="str" cm="1">
        <f t="array" ref="K235">VLOOKUP($L235&amp;U235,CHOOSE({1,2},MULTILOOKUP!$A$2:$A$436&amp;MULTILOOKUP!$B$2:$B$436,MULTILOOKUP!$C$2:$C$436),2,FALSE)</f>
        <v>B8</v>
      </c>
      <c r="L235" t="s">
        <v>252</v>
      </c>
      <c r="M235" t="s">
        <v>253</v>
      </c>
      <c r="N235">
        <v>3</v>
      </c>
      <c r="O235" t="s">
        <v>20</v>
      </c>
      <c r="P235">
        <v>2</v>
      </c>
      <c r="Q235" t="s">
        <v>21</v>
      </c>
      <c r="R235" t="s">
        <v>22</v>
      </c>
      <c r="S235" t="s">
        <v>23</v>
      </c>
      <c r="T235" t="s">
        <v>29</v>
      </c>
      <c r="U235" s="1">
        <v>45758.497118055559</v>
      </c>
      <c r="V235" t="s">
        <v>65</v>
      </c>
      <c r="W235" t="s">
        <v>209</v>
      </c>
      <c r="X235" s="2">
        <v>45593</v>
      </c>
      <c r="Y235" s="2">
        <v>45593</v>
      </c>
      <c r="Z235" t="s">
        <v>209</v>
      </c>
      <c r="AA235">
        <v>318</v>
      </c>
      <c r="AB235" t="s">
        <v>28</v>
      </c>
      <c r="AC235">
        <v>1</v>
      </c>
    </row>
    <row r="236" spans="1:29" x14ac:dyDescent="0.25">
      <c r="A236">
        <f t="shared" si="12"/>
        <v>1</v>
      </c>
      <c r="B236">
        <f t="shared" si="13"/>
        <v>1</v>
      </c>
      <c r="C236" t="str">
        <f t="shared" si="14"/>
        <v>NA</v>
      </c>
      <c r="D236">
        <f t="shared" si="15"/>
        <v>0</v>
      </c>
      <c r="E236" t="e">
        <f>VLOOKUP(L236,Hydro[],2,FALSE)</f>
        <v>#N/A</v>
      </c>
      <c r="F236" t="e">
        <f>MATCH(L236,'VLOOKUP Function'!A:A,0)</f>
        <v>#N/A</v>
      </c>
      <c r="G236" t="e" cm="1">
        <f t="array" ref="G236">INDEX('VLOOKUP Function'!B:B,F236)</f>
        <v>#N/A</v>
      </c>
      <c r="H236" t="e">
        <f>INDEX('VLOOKUP Function'!B:B, MATCH('Interrogation Detail Lochsa'!L236,'VLOOKUP Function'!A:A,0))</f>
        <v>#N/A</v>
      </c>
      <c r="I236" t="str">
        <f>_xlfn.XLOOKUP(L236,'Interrogation Summary Hydro'!A:A,'Interrogation Summary Hydro'!D:D,"No hydrosystem detection")</f>
        <v>No hydrosystem detection</v>
      </c>
      <c r="J236" s="2" t="str">
        <f>_xlfn.XLOOKUP(L236,'Interrogation Summary Hydro'!A:A,'Interrogation Summary Hydro'!E:E,"#NA")</f>
        <v>#NA</v>
      </c>
      <c r="K236" s="2" t="str" cm="1">
        <f t="array" ref="K236">VLOOKUP($L236&amp;U236,CHOOSE({1,2},MULTILOOKUP!$A$2:$A$436&amp;MULTILOOKUP!$B$2:$B$436,MULTILOOKUP!$C$2:$C$436),2,FALSE)</f>
        <v>A1</v>
      </c>
      <c r="L236" t="s">
        <v>254</v>
      </c>
      <c r="M236" t="s">
        <v>247</v>
      </c>
      <c r="N236">
        <v>3</v>
      </c>
      <c r="O236" t="s">
        <v>20</v>
      </c>
      <c r="P236">
        <v>2</v>
      </c>
      <c r="Q236" t="s">
        <v>21</v>
      </c>
      <c r="R236" t="s">
        <v>22</v>
      </c>
      <c r="S236" t="s">
        <v>23</v>
      </c>
      <c r="T236" t="s">
        <v>24</v>
      </c>
      <c r="U236" s="1">
        <v>45425.10361111111</v>
      </c>
      <c r="V236" t="s">
        <v>33</v>
      </c>
      <c r="W236" t="s">
        <v>209</v>
      </c>
      <c r="X236" s="2">
        <v>45424</v>
      </c>
      <c r="Y236" s="2">
        <v>45424</v>
      </c>
      <c r="Z236" t="s">
        <v>209</v>
      </c>
      <c r="AA236">
        <v>165</v>
      </c>
      <c r="AB236" t="s">
        <v>28</v>
      </c>
      <c r="AC236">
        <v>1</v>
      </c>
    </row>
    <row r="237" spans="1:29" x14ac:dyDescent="0.25">
      <c r="A237">
        <f t="shared" si="12"/>
        <v>1</v>
      </c>
      <c r="B237">
        <f t="shared" si="13"/>
        <v>1</v>
      </c>
      <c r="C237" t="str">
        <f t="shared" si="14"/>
        <v>SY2025</v>
      </c>
      <c r="D237">
        <f t="shared" si="15"/>
        <v>0</v>
      </c>
      <c r="E237" t="e">
        <f>VLOOKUP(L237,Hydro[],2,FALSE)</f>
        <v>#N/A</v>
      </c>
      <c r="F237" t="e">
        <f>MATCH(L237,'VLOOKUP Function'!A:A,0)</f>
        <v>#N/A</v>
      </c>
      <c r="G237" t="e" cm="1">
        <f t="array" ref="G237">INDEX('VLOOKUP Function'!B:B,F237)</f>
        <v>#N/A</v>
      </c>
      <c r="H237" t="e">
        <f>INDEX('VLOOKUP Function'!B:B, MATCH('Interrogation Detail Lochsa'!L237,'VLOOKUP Function'!A:A,0))</f>
        <v>#N/A</v>
      </c>
      <c r="I237" t="str">
        <f>_xlfn.XLOOKUP(L237,'Interrogation Summary Hydro'!A:A,'Interrogation Summary Hydro'!D:D,"No hydrosystem detection")</f>
        <v>No hydrosystem detection</v>
      </c>
      <c r="J237" s="2" t="str">
        <f>_xlfn.XLOOKUP(L237,'Interrogation Summary Hydro'!A:A,'Interrogation Summary Hydro'!E:E,"#NA")</f>
        <v>#NA</v>
      </c>
      <c r="K237" s="2" t="str" cm="1">
        <f t="array" ref="K237">VLOOKUP($L237&amp;U237,CHOOSE({1,2},MULTILOOKUP!$A$2:$A$436&amp;MULTILOOKUP!$B$2:$B$436,MULTILOOKUP!$C$2:$C$436),2,FALSE)</f>
        <v>B1</v>
      </c>
      <c r="L237" t="s">
        <v>255</v>
      </c>
      <c r="M237" t="s">
        <v>241</v>
      </c>
      <c r="N237">
        <v>3</v>
      </c>
      <c r="O237" t="s">
        <v>20</v>
      </c>
      <c r="P237">
        <v>2</v>
      </c>
      <c r="Q237" t="s">
        <v>21</v>
      </c>
      <c r="R237" t="s">
        <v>22</v>
      </c>
      <c r="S237" t="s">
        <v>23</v>
      </c>
      <c r="T237" t="s">
        <v>29</v>
      </c>
      <c r="U237" s="1">
        <v>45594.708865740744</v>
      </c>
      <c r="V237" t="s">
        <v>32</v>
      </c>
      <c r="W237" t="s">
        <v>43</v>
      </c>
      <c r="X237" s="2">
        <v>45548</v>
      </c>
      <c r="Y237" s="2">
        <v>45548</v>
      </c>
      <c r="Z237" t="s">
        <v>43</v>
      </c>
      <c r="AA237">
        <v>131</v>
      </c>
      <c r="AB237" t="s">
        <v>28</v>
      </c>
      <c r="AC237">
        <v>1</v>
      </c>
    </row>
    <row r="238" spans="1:29" x14ac:dyDescent="0.25">
      <c r="A238">
        <f t="shared" si="12"/>
        <v>1</v>
      </c>
      <c r="B238">
        <f t="shared" si="13"/>
        <v>1</v>
      </c>
      <c r="C238" t="str">
        <f t="shared" si="14"/>
        <v>NA</v>
      </c>
      <c r="D238">
        <f t="shared" si="15"/>
        <v>0</v>
      </c>
      <c r="E238" t="e">
        <f>VLOOKUP(L238,Hydro[],2,FALSE)</f>
        <v>#N/A</v>
      </c>
      <c r="F238" t="e">
        <f>MATCH(L238,'VLOOKUP Function'!A:A,0)</f>
        <v>#N/A</v>
      </c>
      <c r="G238" t="e" cm="1">
        <f t="array" ref="G238">INDEX('VLOOKUP Function'!B:B,F238)</f>
        <v>#N/A</v>
      </c>
      <c r="H238" t="e">
        <f>INDEX('VLOOKUP Function'!B:B, MATCH('Interrogation Detail Lochsa'!L238,'VLOOKUP Function'!A:A,0))</f>
        <v>#N/A</v>
      </c>
      <c r="I238" t="str">
        <f>_xlfn.XLOOKUP(L238,'Interrogation Summary Hydro'!A:A,'Interrogation Summary Hydro'!D:D,"No hydrosystem detection")</f>
        <v>No hydrosystem detection</v>
      </c>
      <c r="J238" s="2" t="str">
        <f>_xlfn.XLOOKUP(L238,'Interrogation Summary Hydro'!A:A,'Interrogation Summary Hydro'!E:E,"#NA")</f>
        <v>#NA</v>
      </c>
      <c r="K238" s="2" t="str" cm="1">
        <f t="array" ref="K238">VLOOKUP($L238&amp;U238,CHOOSE({1,2},MULTILOOKUP!$A$2:$A$436&amp;MULTILOOKUP!$B$2:$B$436,MULTILOOKUP!$C$2:$C$436),2,FALSE)</f>
        <v>BA</v>
      </c>
      <c r="L238" t="s">
        <v>256</v>
      </c>
      <c r="M238" t="s">
        <v>257</v>
      </c>
      <c r="N238">
        <v>3</v>
      </c>
      <c r="O238" t="s">
        <v>20</v>
      </c>
      <c r="P238">
        <v>2</v>
      </c>
      <c r="Q238" t="s">
        <v>21</v>
      </c>
      <c r="R238" t="s">
        <v>22</v>
      </c>
      <c r="S238" t="s">
        <v>23</v>
      </c>
      <c r="T238" t="s">
        <v>24</v>
      </c>
      <c r="U238" s="1">
        <v>45418.741516203707</v>
      </c>
      <c r="V238" t="s">
        <v>39</v>
      </c>
      <c r="W238" t="s">
        <v>209</v>
      </c>
      <c r="X238" s="2">
        <v>45393</v>
      </c>
      <c r="Y238" s="2">
        <v>45393</v>
      </c>
      <c r="Z238" t="s">
        <v>209</v>
      </c>
      <c r="AA238">
        <v>141</v>
      </c>
      <c r="AB238" t="s">
        <v>28</v>
      </c>
      <c r="AC238">
        <v>1</v>
      </c>
    </row>
    <row r="239" spans="1:29" x14ac:dyDescent="0.25">
      <c r="A239">
        <f t="shared" si="12"/>
        <v>0</v>
      </c>
      <c r="B239">
        <f t="shared" si="13"/>
        <v>2</v>
      </c>
      <c r="C239" t="str">
        <f t="shared" si="14"/>
        <v>NA</v>
      </c>
      <c r="D239">
        <f t="shared" si="15"/>
        <v>0</v>
      </c>
      <c r="E239" t="e">
        <f>VLOOKUP(L239,Hydro[],2,FALSE)</f>
        <v>#N/A</v>
      </c>
      <c r="F239" t="e">
        <f>MATCH(L239,'VLOOKUP Function'!A:A,0)</f>
        <v>#N/A</v>
      </c>
      <c r="G239" t="e" cm="1">
        <f t="array" ref="G239">INDEX('VLOOKUP Function'!B:B,F239)</f>
        <v>#N/A</v>
      </c>
      <c r="H239" t="e">
        <f>INDEX('VLOOKUP Function'!B:B, MATCH('Interrogation Detail Lochsa'!L239,'VLOOKUP Function'!A:A,0))</f>
        <v>#N/A</v>
      </c>
      <c r="I239" t="str">
        <f>_xlfn.XLOOKUP(L239,'Interrogation Summary Hydro'!A:A,'Interrogation Summary Hydro'!D:D,"No hydrosystem detection")</f>
        <v>No hydrosystem detection</v>
      </c>
      <c r="J239" s="2" t="str">
        <f>_xlfn.XLOOKUP(L239,'Interrogation Summary Hydro'!A:A,'Interrogation Summary Hydro'!E:E,"#NA")</f>
        <v>#NA</v>
      </c>
      <c r="K239" s="2" t="str" cm="1">
        <f t="array" ref="K239">VLOOKUP($L239&amp;U239,CHOOSE({1,2},MULTILOOKUP!$A$2:$A$436&amp;MULTILOOKUP!$B$2:$B$436,MULTILOOKUP!$C$2:$C$436),2,FALSE)</f>
        <v>BB</v>
      </c>
      <c r="L239" t="s">
        <v>256</v>
      </c>
      <c r="M239" t="s">
        <v>257</v>
      </c>
      <c r="N239">
        <v>3</v>
      </c>
      <c r="O239" t="s">
        <v>20</v>
      </c>
      <c r="P239">
        <v>2</v>
      </c>
      <c r="Q239" t="s">
        <v>21</v>
      </c>
      <c r="R239" t="s">
        <v>22</v>
      </c>
      <c r="S239" t="s">
        <v>23</v>
      </c>
      <c r="T239" t="s">
        <v>24</v>
      </c>
      <c r="U239" s="1">
        <v>45418.839907407404</v>
      </c>
      <c r="V239" t="s">
        <v>199</v>
      </c>
      <c r="W239" t="s">
        <v>209</v>
      </c>
      <c r="X239" s="2">
        <v>45393</v>
      </c>
      <c r="Y239" s="2">
        <v>45393</v>
      </c>
      <c r="Z239" t="s">
        <v>209</v>
      </c>
      <c r="AA239">
        <v>141</v>
      </c>
      <c r="AB239" t="s">
        <v>28</v>
      </c>
      <c r="AC239">
        <v>1</v>
      </c>
    </row>
    <row r="240" spans="1:29" x14ac:dyDescent="0.25">
      <c r="A240">
        <f t="shared" si="12"/>
        <v>0</v>
      </c>
      <c r="B240">
        <f t="shared" si="13"/>
        <v>3</v>
      </c>
      <c r="C240" t="str">
        <f t="shared" si="14"/>
        <v>NA</v>
      </c>
      <c r="D240">
        <f t="shared" si="15"/>
        <v>0</v>
      </c>
      <c r="E240" t="e">
        <f>VLOOKUP(L240,Hydro[],2,FALSE)</f>
        <v>#N/A</v>
      </c>
      <c r="F240" t="e">
        <f>MATCH(L240,'VLOOKUP Function'!A:A,0)</f>
        <v>#N/A</v>
      </c>
      <c r="G240" t="e" cm="1">
        <f t="array" ref="G240">INDEX('VLOOKUP Function'!B:B,F240)</f>
        <v>#N/A</v>
      </c>
      <c r="H240" t="e">
        <f>INDEX('VLOOKUP Function'!B:B, MATCH('Interrogation Detail Lochsa'!L240,'VLOOKUP Function'!A:A,0))</f>
        <v>#N/A</v>
      </c>
      <c r="I240" t="str">
        <f>_xlfn.XLOOKUP(L240,'Interrogation Summary Hydro'!A:A,'Interrogation Summary Hydro'!D:D,"No hydrosystem detection")</f>
        <v>No hydrosystem detection</v>
      </c>
      <c r="J240" s="2" t="str">
        <f>_xlfn.XLOOKUP(L240,'Interrogation Summary Hydro'!A:A,'Interrogation Summary Hydro'!E:E,"#NA")</f>
        <v>#NA</v>
      </c>
      <c r="K240" s="2" t="str" cm="1">
        <f t="array" ref="K240">VLOOKUP($L240&amp;U240,CHOOSE({1,2},MULTILOOKUP!$A$2:$A$436&amp;MULTILOOKUP!$B$2:$B$436,MULTILOOKUP!$C$2:$C$436),2,FALSE)</f>
        <v>B9</v>
      </c>
      <c r="L240" t="s">
        <v>256</v>
      </c>
      <c r="M240" t="s">
        <v>257</v>
      </c>
      <c r="N240">
        <v>3</v>
      </c>
      <c r="O240" t="s">
        <v>20</v>
      </c>
      <c r="P240">
        <v>2</v>
      </c>
      <c r="Q240" t="s">
        <v>21</v>
      </c>
      <c r="R240" t="s">
        <v>22</v>
      </c>
      <c r="S240" t="s">
        <v>23</v>
      </c>
      <c r="T240" t="s">
        <v>29</v>
      </c>
      <c r="U240" s="1">
        <v>45421.095821759256</v>
      </c>
      <c r="V240" t="s">
        <v>25</v>
      </c>
      <c r="W240" t="s">
        <v>209</v>
      </c>
      <c r="X240" s="2">
        <v>45393</v>
      </c>
      <c r="Y240" s="2">
        <v>45393</v>
      </c>
      <c r="Z240" t="s">
        <v>209</v>
      </c>
      <c r="AA240">
        <v>141</v>
      </c>
      <c r="AB240" t="s">
        <v>28</v>
      </c>
      <c r="AC240">
        <v>1</v>
      </c>
    </row>
    <row r="241" spans="1:29" x14ac:dyDescent="0.25">
      <c r="A241">
        <f t="shared" si="12"/>
        <v>1</v>
      </c>
      <c r="B241">
        <f t="shared" si="13"/>
        <v>1</v>
      </c>
      <c r="C241" t="str">
        <f t="shared" si="14"/>
        <v>SY2025</v>
      </c>
      <c r="D241">
        <f t="shared" si="15"/>
        <v>0</v>
      </c>
      <c r="E241" t="e">
        <f>VLOOKUP(L241,Hydro[],2,FALSE)</f>
        <v>#N/A</v>
      </c>
      <c r="F241" t="e">
        <f>MATCH(L241,'VLOOKUP Function'!A:A,0)</f>
        <v>#N/A</v>
      </c>
      <c r="G241" t="e" cm="1">
        <f t="array" ref="G241">INDEX('VLOOKUP Function'!B:B,F241)</f>
        <v>#N/A</v>
      </c>
      <c r="H241" t="e">
        <f>INDEX('VLOOKUP Function'!B:B, MATCH('Interrogation Detail Lochsa'!L241,'VLOOKUP Function'!A:A,0))</f>
        <v>#N/A</v>
      </c>
      <c r="I241" t="str">
        <f>_xlfn.XLOOKUP(L241,'Interrogation Summary Hydro'!A:A,'Interrogation Summary Hydro'!D:D,"No hydrosystem detection")</f>
        <v>No hydrosystem detection</v>
      </c>
      <c r="J241" s="2" t="str">
        <f>_xlfn.XLOOKUP(L241,'Interrogation Summary Hydro'!A:A,'Interrogation Summary Hydro'!E:E,"#NA")</f>
        <v>#NA</v>
      </c>
      <c r="K241" s="2" t="str" cm="1">
        <f t="array" ref="K241">VLOOKUP($L241&amp;U241,CHOOSE({1,2},MULTILOOKUP!$A$2:$A$436&amp;MULTILOOKUP!$B$2:$B$436,MULTILOOKUP!$C$2:$C$436),2,FALSE)</f>
        <v>BA</v>
      </c>
      <c r="L241" t="s">
        <v>258</v>
      </c>
      <c r="M241" t="s">
        <v>253</v>
      </c>
      <c r="N241">
        <v>3</v>
      </c>
      <c r="O241" t="s">
        <v>20</v>
      </c>
      <c r="P241">
        <v>2</v>
      </c>
      <c r="Q241" t="s">
        <v>21</v>
      </c>
      <c r="R241" t="s">
        <v>22</v>
      </c>
      <c r="S241" t="s">
        <v>23</v>
      </c>
      <c r="T241" t="s">
        <v>24</v>
      </c>
      <c r="U241" s="1">
        <v>45635.730879629627</v>
      </c>
      <c r="V241" t="s">
        <v>39</v>
      </c>
      <c r="W241" t="s">
        <v>209</v>
      </c>
      <c r="X241" s="2">
        <v>45593</v>
      </c>
      <c r="Y241" s="2">
        <v>45593</v>
      </c>
      <c r="Z241" t="s">
        <v>209</v>
      </c>
      <c r="AA241">
        <v>151</v>
      </c>
      <c r="AB241" t="s">
        <v>28</v>
      </c>
      <c r="AC241">
        <v>1</v>
      </c>
    </row>
    <row r="242" spans="1:29" x14ac:dyDescent="0.25">
      <c r="A242">
        <f t="shared" si="12"/>
        <v>0</v>
      </c>
      <c r="B242">
        <f t="shared" si="13"/>
        <v>2</v>
      </c>
      <c r="C242" t="str">
        <f t="shared" si="14"/>
        <v>SY2025</v>
      </c>
      <c r="D242">
        <f t="shared" si="15"/>
        <v>0</v>
      </c>
      <c r="E242" t="e">
        <f>VLOOKUP(L242,Hydro[],2,FALSE)</f>
        <v>#N/A</v>
      </c>
      <c r="F242" t="e">
        <f>MATCH(L242,'VLOOKUP Function'!A:A,0)</f>
        <v>#N/A</v>
      </c>
      <c r="G242" t="e" cm="1">
        <f t="array" ref="G242">INDEX('VLOOKUP Function'!B:B,F242)</f>
        <v>#N/A</v>
      </c>
      <c r="H242" t="e">
        <f>INDEX('VLOOKUP Function'!B:B, MATCH('Interrogation Detail Lochsa'!L242,'VLOOKUP Function'!A:A,0))</f>
        <v>#N/A</v>
      </c>
      <c r="I242" t="str">
        <f>_xlfn.XLOOKUP(L242,'Interrogation Summary Hydro'!A:A,'Interrogation Summary Hydro'!D:D,"No hydrosystem detection")</f>
        <v>No hydrosystem detection</v>
      </c>
      <c r="J242" s="2" t="str">
        <f>_xlfn.XLOOKUP(L242,'Interrogation Summary Hydro'!A:A,'Interrogation Summary Hydro'!E:E,"#NA")</f>
        <v>#NA</v>
      </c>
      <c r="K242" s="2" t="str" cm="1">
        <f t="array" ref="K242">VLOOKUP($L242&amp;U242,CHOOSE({1,2},MULTILOOKUP!$A$2:$A$436&amp;MULTILOOKUP!$B$2:$B$436,MULTILOOKUP!$C$2:$C$436),2,FALSE)</f>
        <v>BA</v>
      </c>
      <c r="L242" t="s">
        <v>258</v>
      </c>
      <c r="M242" t="s">
        <v>253</v>
      </c>
      <c r="N242">
        <v>3</v>
      </c>
      <c r="O242" t="s">
        <v>20</v>
      </c>
      <c r="P242">
        <v>2</v>
      </c>
      <c r="Q242" t="s">
        <v>21</v>
      </c>
      <c r="R242" t="s">
        <v>22</v>
      </c>
      <c r="S242" t="s">
        <v>23</v>
      </c>
      <c r="T242" t="s">
        <v>24</v>
      </c>
      <c r="U242" s="1">
        <v>45635.749965277777</v>
      </c>
      <c r="V242" t="s">
        <v>39</v>
      </c>
      <c r="W242" t="s">
        <v>209</v>
      </c>
      <c r="X242" s="2">
        <v>45593</v>
      </c>
      <c r="Y242" s="2">
        <v>45593</v>
      </c>
      <c r="Z242" t="s">
        <v>209</v>
      </c>
      <c r="AA242">
        <v>151</v>
      </c>
      <c r="AB242" t="s">
        <v>28</v>
      </c>
      <c r="AC242">
        <v>1</v>
      </c>
    </row>
    <row r="243" spans="1:29" x14ac:dyDescent="0.25">
      <c r="A243">
        <f t="shared" si="12"/>
        <v>0</v>
      </c>
      <c r="B243">
        <f t="shared" si="13"/>
        <v>3</v>
      </c>
      <c r="C243" t="str">
        <f t="shared" si="14"/>
        <v>SY2025</v>
      </c>
      <c r="D243">
        <f t="shared" si="15"/>
        <v>0</v>
      </c>
      <c r="E243" t="e">
        <f>VLOOKUP(L243,Hydro[],2,FALSE)</f>
        <v>#N/A</v>
      </c>
      <c r="F243" t="e">
        <f>MATCH(L243,'VLOOKUP Function'!A:A,0)</f>
        <v>#N/A</v>
      </c>
      <c r="G243" t="e" cm="1">
        <f t="array" ref="G243">INDEX('VLOOKUP Function'!B:B,F243)</f>
        <v>#N/A</v>
      </c>
      <c r="H243" t="e">
        <f>INDEX('VLOOKUP Function'!B:B, MATCH('Interrogation Detail Lochsa'!L243,'VLOOKUP Function'!A:A,0))</f>
        <v>#N/A</v>
      </c>
      <c r="I243" t="str">
        <f>_xlfn.XLOOKUP(L243,'Interrogation Summary Hydro'!A:A,'Interrogation Summary Hydro'!D:D,"No hydrosystem detection")</f>
        <v>No hydrosystem detection</v>
      </c>
      <c r="J243" s="2" t="str">
        <f>_xlfn.XLOOKUP(L243,'Interrogation Summary Hydro'!A:A,'Interrogation Summary Hydro'!E:E,"#NA")</f>
        <v>#NA</v>
      </c>
      <c r="K243" s="2" t="str" cm="1">
        <f t="array" ref="K243">VLOOKUP($L243&amp;U243,CHOOSE({1,2},MULTILOOKUP!$A$2:$A$436&amp;MULTILOOKUP!$B$2:$B$436,MULTILOOKUP!$C$2:$C$436),2,FALSE)</f>
        <v>BA</v>
      </c>
      <c r="L243" t="s">
        <v>258</v>
      </c>
      <c r="M243" t="s">
        <v>253</v>
      </c>
      <c r="N243">
        <v>3</v>
      </c>
      <c r="O243" t="s">
        <v>20</v>
      </c>
      <c r="P243">
        <v>2</v>
      </c>
      <c r="Q243" t="s">
        <v>21</v>
      </c>
      <c r="R243" t="s">
        <v>22</v>
      </c>
      <c r="S243" t="s">
        <v>23</v>
      </c>
      <c r="T243" t="s">
        <v>24</v>
      </c>
      <c r="U243" s="1">
        <v>45749.098402777781</v>
      </c>
      <c r="V243" t="s">
        <v>39</v>
      </c>
      <c r="W243" t="s">
        <v>209</v>
      </c>
      <c r="X243" s="2">
        <v>45593</v>
      </c>
      <c r="Y243" s="2">
        <v>45593</v>
      </c>
      <c r="Z243" t="s">
        <v>209</v>
      </c>
      <c r="AA243">
        <v>151</v>
      </c>
      <c r="AB243" t="s">
        <v>28</v>
      </c>
      <c r="AC243">
        <v>1</v>
      </c>
    </row>
    <row r="244" spans="1:29" x14ac:dyDescent="0.25">
      <c r="A244">
        <f t="shared" si="12"/>
        <v>1</v>
      </c>
      <c r="B244">
        <f t="shared" si="13"/>
        <v>1</v>
      </c>
      <c r="C244" t="str">
        <f t="shared" si="14"/>
        <v>NA</v>
      </c>
      <c r="D244">
        <f t="shared" si="15"/>
        <v>4</v>
      </c>
      <c r="E244" t="str">
        <f>VLOOKUP(L244,Hydro[],2,FALSE)</f>
        <v>BO3 - Bonneville WA Shore Ladder/AFF</v>
      </c>
      <c r="F244">
        <f>MATCH(L244,'VLOOKUP Function'!A:A,0)</f>
        <v>96</v>
      </c>
      <c r="G244" t="str" cm="1">
        <f t="array" ref="G244">INDEX('VLOOKUP Function'!B:B,F244)</f>
        <v>BO3 - Bonneville WA Shore Ladder/AFF</v>
      </c>
      <c r="H244" t="str">
        <f>INDEX('VLOOKUP Function'!B:B, MATCH('Interrogation Detail Lochsa'!L244,'VLOOKUP Function'!A:A,0))</f>
        <v>BO3 - Bonneville WA Shore Ladder/AFF</v>
      </c>
      <c r="I244" t="str">
        <f>_xlfn.XLOOKUP(L244,'Interrogation Summary Hydro'!A:A,'Interrogation Summary Hydro'!D:D,"No hydrosystem detection")</f>
        <v>BO3 - Bonneville WA Shore Ladder/AFF</v>
      </c>
      <c r="J244" s="2">
        <f>_xlfn.XLOOKUP(L244,'Interrogation Summary Hydro'!A:A,'Interrogation Summary Hydro'!E:E,"#NA")</f>
        <v>45146.284178240741</v>
      </c>
      <c r="K244" s="2" t="str" cm="1">
        <f t="array" ref="K244">VLOOKUP($L244&amp;U244,CHOOSE({1,2},MULTILOOKUP!$A$2:$A$436&amp;MULTILOOKUP!$B$2:$B$436,MULTILOOKUP!$C$2:$C$436),2,FALSE)</f>
        <v>A3</v>
      </c>
      <c r="L244" t="s">
        <v>259</v>
      </c>
      <c r="M244" t="s">
        <v>260</v>
      </c>
      <c r="N244">
        <v>3</v>
      </c>
      <c r="O244" t="s">
        <v>20</v>
      </c>
      <c r="P244">
        <v>2</v>
      </c>
      <c r="Q244" t="s">
        <v>21</v>
      </c>
      <c r="R244" t="s">
        <v>22</v>
      </c>
      <c r="S244" t="s">
        <v>23</v>
      </c>
      <c r="T244" t="s">
        <v>29</v>
      </c>
      <c r="U244" s="1">
        <v>45391.475185185183</v>
      </c>
      <c r="V244" t="s">
        <v>30</v>
      </c>
      <c r="W244" t="s">
        <v>43</v>
      </c>
      <c r="X244" s="2">
        <v>43731</v>
      </c>
      <c r="Y244" s="2">
        <v>43731</v>
      </c>
      <c r="Z244" t="s">
        <v>43</v>
      </c>
      <c r="AA244">
        <v>119</v>
      </c>
      <c r="AB244" t="s">
        <v>28</v>
      </c>
      <c r="AC244">
        <v>1</v>
      </c>
    </row>
    <row r="245" spans="1:29" x14ac:dyDescent="0.25">
      <c r="A245">
        <f t="shared" si="12"/>
        <v>0</v>
      </c>
      <c r="B245">
        <f t="shared" si="13"/>
        <v>2</v>
      </c>
      <c r="C245" t="str">
        <f t="shared" si="14"/>
        <v>NA</v>
      </c>
      <c r="D245">
        <f t="shared" si="15"/>
        <v>4</v>
      </c>
      <c r="E245" t="str">
        <f>VLOOKUP(L245,Hydro[],2,FALSE)</f>
        <v>BO3 - Bonneville WA Shore Ladder/AFF</v>
      </c>
      <c r="F245">
        <f>MATCH(L245,'VLOOKUP Function'!A:A,0)</f>
        <v>96</v>
      </c>
      <c r="G245" t="str" cm="1">
        <f t="array" ref="G245">INDEX('VLOOKUP Function'!B:B,F245)</f>
        <v>BO3 - Bonneville WA Shore Ladder/AFF</v>
      </c>
      <c r="H245" t="str">
        <f>INDEX('VLOOKUP Function'!B:B, MATCH('Interrogation Detail Lochsa'!L245,'VLOOKUP Function'!A:A,0))</f>
        <v>BO3 - Bonneville WA Shore Ladder/AFF</v>
      </c>
      <c r="I245" t="str">
        <f>_xlfn.XLOOKUP(L245,'Interrogation Summary Hydro'!A:A,'Interrogation Summary Hydro'!D:D,"No hydrosystem detection")</f>
        <v>BO3 - Bonneville WA Shore Ladder/AFF</v>
      </c>
      <c r="J245" s="2">
        <f>_xlfn.XLOOKUP(L245,'Interrogation Summary Hydro'!A:A,'Interrogation Summary Hydro'!E:E,"#NA")</f>
        <v>45146.284178240741</v>
      </c>
      <c r="K245" s="2" t="str" cm="1">
        <f t="array" ref="K245">VLOOKUP($L245&amp;U245,CHOOSE({1,2},MULTILOOKUP!$A$2:$A$436&amp;MULTILOOKUP!$B$2:$B$436,MULTILOOKUP!$C$2:$C$436),2,FALSE)</f>
        <v>A3</v>
      </c>
      <c r="L245" t="s">
        <v>259</v>
      </c>
      <c r="M245" t="s">
        <v>260</v>
      </c>
      <c r="N245">
        <v>3</v>
      </c>
      <c r="O245" t="s">
        <v>20</v>
      </c>
      <c r="P245">
        <v>2</v>
      </c>
      <c r="Q245" t="s">
        <v>21</v>
      </c>
      <c r="R245" t="s">
        <v>22</v>
      </c>
      <c r="S245" t="s">
        <v>23</v>
      </c>
      <c r="T245" t="s">
        <v>29</v>
      </c>
      <c r="U245" s="1">
        <v>45391.475891203707</v>
      </c>
      <c r="V245" t="s">
        <v>30</v>
      </c>
      <c r="W245" t="s">
        <v>43</v>
      </c>
      <c r="X245" s="2">
        <v>43731</v>
      </c>
      <c r="Y245" s="2">
        <v>43731</v>
      </c>
      <c r="Z245" t="s">
        <v>43</v>
      </c>
      <c r="AA245">
        <v>119</v>
      </c>
      <c r="AB245" t="s">
        <v>28</v>
      </c>
      <c r="AC245">
        <v>1</v>
      </c>
    </row>
    <row r="246" spans="1:29" x14ac:dyDescent="0.25">
      <c r="A246">
        <f t="shared" si="12"/>
        <v>1</v>
      </c>
      <c r="B246">
        <f t="shared" si="13"/>
        <v>1</v>
      </c>
      <c r="C246" t="str">
        <f t="shared" si="14"/>
        <v>SY2025</v>
      </c>
      <c r="D246">
        <f t="shared" si="15"/>
        <v>3</v>
      </c>
      <c r="E246" t="str">
        <f>VLOOKUP(L246,Hydro[],2,FALSE)</f>
        <v>BO1 - Bonneville Bradford Is. Ladder</v>
      </c>
      <c r="F246">
        <f>MATCH(L246,'VLOOKUP Function'!A:A,0)</f>
        <v>97</v>
      </c>
      <c r="G246" t="str" cm="1">
        <f t="array" ref="G246">INDEX('VLOOKUP Function'!B:B,F246)</f>
        <v>BO1 - Bonneville Bradford Is. Ladder</v>
      </c>
      <c r="H246" t="str">
        <f>INDEX('VLOOKUP Function'!B:B, MATCH('Interrogation Detail Lochsa'!L246,'VLOOKUP Function'!A:A,0))</f>
        <v>BO1 - Bonneville Bradford Is. Ladder</v>
      </c>
      <c r="I246" t="str">
        <f>_xlfn.XLOOKUP(L246,'Interrogation Summary Hydro'!A:A,'Interrogation Summary Hydro'!D:D,"No hydrosystem detection")</f>
        <v>BO1 - Bonneville Bradford Is. Ladder</v>
      </c>
      <c r="J246" s="2">
        <f>_xlfn.XLOOKUP(L246,'Interrogation Summary Hydro'!A:A,'Interrogation Summary Hydro'!E:E,"#NA")</f>
        <v>45541.374027777776</v>
      </c>
      <c r="K246" s="2" t="str" cm="1">
        <f t="array" ref="K246">VLOOKUP($L246&amp;U246,CHOOSE({1,2},MULTILOOKUP!$A$2:$A$436&amp;MULTILOOKUP!$B$2:$B$436,MULTILOOKUP!$C$2:$C$436),2,FALSE)</f>
        <v>B9</v>
      </c>
      <c r="L246" t="s">
        <v>261</v>
      </c>
      <c r="M246" t="s">
        <v>262</v>
      </c>
      <c r="N246">
        <v>3</v>
      </c>
      <c r="O246" t="s">
        <v>20</v>
      </c>
      <c r="P246">
        <v>2</v>
      </c>
      <c r="Q246" t="s">
        <v>21</v>
      </c>
      <c r="R246" t="s">
        <v>22</v>
      </c>
      <c r="S246" t="s">
        <v>23</v>
      </c>
      <c r="T246" t="s">
        <v>24</v>
      </c>
      <c r="U246" s="1">
        <v>45753.731921296298</v>
      </c>
      <c r="V246" t="s">
        <v>25</v>
      </c>
      <c r="W246" t="s">
        <v>43</v>
      </c>
      <c r="X246" s="2">
        <v>44483</v>
      </c>
      <c r="Y246" s="2">
        <v>44483</v>
      </c>
      <c r="Z246" t="s">
        <v>43</v>
      </c>
      <c r="AA246">
        <v>158</v>
      </c>
      <c r="AB246" t="s">
        <v>28</v>
      </c>
      <c r="AC246">
        <v>1</v>
      </c>
    </row>
    <row r="247" spans="1:29" x14ac:dyDescent="0.25">
      <c r="A247">
        <f t="shared" si="12"/>
        <v>0</v>
      </c>
      <c r="B247">
        <f t="shared" si="13"/>
        <v>2</v>
      </c>
      <c r="C247" t="str">
        <f t="shared" si="14"/>
        <v>SY2025</v>
      </c>
      <c r="D247">
        <f t="shared" si="15"/>
        <v>3</v>
      </c>
      <c r="E247" t="str">
        <f>VLOOKUP(L247,Hydro[],2,FALSE)</f>
        <v>BO1 - Bonneville Bradford Is. Ladder</v>
      </c>
      <c r="F247">
        <f>MATCH(L247,'VLOOKUP Function'!A:A,0)</f>
        <v>97</v>
      </c>
      <c r="G247" t="str" cm="1">
        <f t="array" ref="G247">INDEX('VLOOKUP Function'!B:B,F247)</f>
        <v>BO1 - Bonneville Bradford Is. Ladder</v>
      </c>
      <c r="H247" t="str">
        <f>INDEX('VLOOKUP Function'!B:B, MATCH('Interrogation Detail Lochsa'!L247,'VLOOKUP Function'!A:A,0))</f>
        <v>BO1 - Bonneville Bradford Is. Ladder</v>
      </c>
      <c r="I247" t="str">
        <f>_xlfn.XLOOKUP(L247,'Interrogation Summary Hydro'!A:A,'Interrogation Summary Hydro'!D:D,"No hydrosystem detection")</f>
        <v>BO1 - Bonneville Bradford Is. Ladder</v>
      </c>
      <c r="J247" s="2">
        <f>_xlfn.XLOOKUP(L247,'Interrogation Summary Hydro'!A:A,'Interrogation Summary Hydro'!E:E,"#NA")</f>
        <v>45541.374027777776</v>
      </c>
      <c r="K247" s="2" t="str" cm="1">
        <f t="array" ref="K247">VLOOKUP($L247&amp;U247,CHOOSE({1,2},MULTILOOKUP!$A$2:$A$436&amp;MULTILOOKUP!$B$2:$B$436,MULTILOOKUP!$C$2:$C$436),2,FALSE)</f>
        <v>B9</v>
      </c>
      <c r="L247" t="s">
        <v>261</v>
      </c>
      <c r="M247" t="s">
        <v>262</v>
      </c>
      <c r="N247">
        <v>3</v>
      </c>
      <c r="O247" t="s">
        <v>20</v>
      </c>
      <c r="P247">
        <v>2</v>
      </c>
      <c r="Q247" t="s">
        <v>21</v>
      </c>
      <c r="R247" t="s">
        <v>22</v>
      </c>
      <c r="S247" t="s">
        <v>23</v>
      </c>
      <c r="T247" t="s">
        <v>29</v>
      </c>
      <c r="U247" s="1">
        <v>45753.938287037039</v>
      </c>
      <c r="V247" t="s">
        <v>25</v>
      </c>
      <c r="W247" t="s">
        <v>43</v>
      </c>
      <c r="X247" s="2">
        <v>44483</v>
      </c>
      <c r="Y247" s="2">
        <v>44483</v>
      </c>
      <c r="Z247" t="s">
        <v>43</v>
      </c>
      <c r="AA247">
        <v>158</v>
      </c>
      <c r="AB247" t="s">
        <v>28</v>
      </c>
      <c r="AC247">
        <v>1</v>
      </c>
    </row>
    <row r="248" spans="1:29" x14ac:dyDescent="0.25">
      <c r="A248">
        <f t="shared" si="12"/>
        <v>1</v>
      </c>
      <c r="B248">
        <f t="shared" si="13"/>
        <v>1</v>
      </c>
      <c r="C248" t="str">
        <f t="shared" si="14"/>
        <v>NA</v>
      </c>
      <c r="D248">
        <f t="shared" si="15"/>
        <v>2</v>
      </c>
      <c r="E248" t="str">
        <f>VLOOKUP(L248,Hydro[],2,FALSE)</f>
        <v>BO3 - Bonneville WA Shore Ladder/AFF</v>
      </c>
      <c r="F248">
        <f>MATCH(L248,'VLOOKUP Function'!A:A,0)</f>
        <v>98</v>
      </c>
      <c r="G248" t="str" cm="1">
        <f t="array" ref="G248">INDEX('VLOOKUP Function'!B:B,F248)</f>
        <v>BO3 - Bonneville WA Shore Ladder/AFF</v>
      </c>
      <c r="H248" t="str">
        <f>INDEX('VLOOKUP Function'!B:B, MATCH('Interrogation Detail Lochsa'!L248,'VLOOKUP Function'!A:A,0))</f>
        <v>BO3 - Bonneville WA Shore Ladder/AFF</v>
      </c>
      <c r="I248" t="str">
        <f>_xlfn.XLOOKUP(L248,'Interrogation Summary Hydro'!A:A,'Interrogation Summary Hydro'!D:D,"No hydrosystem detection")</f>
        <v>BO3 - Bonneville WA Shore Ladder/AFF</v>
      </c>
      <c r="J248" s="2">
        <f>_xlfn.XLOOKUP(L248,'Interrogation Summary Hydro'!A:A,'Interrogation Summary Hydro'!E:E,"#NA")</f>
        <v>45162.307442129626</v>
      </c>
      <c r="K248" s="2" t="str" cm="1">
        <f t="array" ref="K248">VLOOKUP($L248&amp;U248,CHOOSE({1,2},MULTILOOKUP!$A$2:$A$436&amp;MULTILOOKUP!$B$2:$B$436,MULTILOOKUP!$C$2:$C$436),2,FALSE)</f>
        <v>BA</v>
      </c>
      <c r="L248" t="s">
        <v>263</v>
      </c>
      <c r="M248" t="s">
        <v>264</v>
      </c>
      <c r="N248">
        <v>3</v>
      </c>
      <c r="O248" t="s">
        <v>20</v>
      </c>
      <c r="P248">
        <v>2</v>
      </c>
      <c r="Q248" t="s">
        <v>21</v>
      </c>
      <c r="R248" t="s">
        <v>22</v>
      </c>
      <c r="S248" t="s">
        <v>23</v>
      </c>
      <c r="T248" t="s">
        <v>24</v>
      </c>
      <c r="U248" s="1">
        <v>45405.675416666665</v>
      </c>
      <c r="V248" t="s">
        <v>39</v>
      </c>
      <c r="W248" t="s">
        <v>43</v>
      </c>
      <c r="X248" s="2">
        <v>44482</v>
      </c>
      <c r="Y248" s="2">
        <v>44482</v>
      </c>
      <c r="Z248" t="s">
        <v>43</v>
      </c>
      <c r="AA248">
        <v>157</v>
      </c>
      <c r="AB248" t="s">
        <v>28</v>
      </c>
      <c r="AC248">
        <v>1</v>
      </c>
    </row>
    <row r="249" spans="1:29" x14ac:dyDescent="0.25">
      <c r="A249">
        <f t="shared" si="12"/>
        <v>0</v>
      </c>
      <c r="B249">
        <f t="shared" si="13"/>
        <v>2</v>
      </c>
      <c r="C249" t="str">
        <f t="shared" si="14"/>
        <v>NA</v>
      </c>
      <c r="D249">
        <f t="shared" si="15"/>
        <v>2</v>
      </c>
      <c r="E249" t="str">
        <f>VLOOKUP(L249,Hydro[],2,FALSE)</f>
        <v>BO3 - Bonneville WA Shore Ladder/AFF</v>
      </c>
      <c r="F249">
        <f>MATCH(L249,'VLOOKUP Function'!A:A,0)</f>
        <v>98</v>
      </c>
      <c r="G249" t="str" cm="1">
        <f t="array" ref="G249">INDEX('VLOOKUP Function'!B:B,F249)</f>
        <v>BO3 - Bonneville WA Shore Ladder/AFF</v>
      </c>
      <c r="H249" t="str">
        <f>INDEX('VLOOKUP Function'!B:B, MATCH('Interrogation Detail Lochsa'!L249,'VLOOKUP Function'!A:A,0))</f>
        <v>BO3 - Bonneville WA Shore Ladder/AFF</v>
      </c>
      <c r="I249" t="str">
        <f>_xlfn.XLOOKUP(L249,'Interrogation Summary Hydro'!A:A,'Interrogation Summary Hydro'!D:D,"No hydrosystem detection")</f>
        <v>BO3 - Bonneville WA Shore Ladder/AFF</v>
      </c>
      <c r="J249" s="2">
        <f>_xlfn.XLOOKUP(L249,'Interrogation Summary Hydro'!A:A,'Interrogation Summary Hydro'!E:E,"#NA")</f>
        <v>45162.307442129626</v>
      </c>
      <c r="K249" s="2" t="str" cm="1">
        <f t="array" ref="K249">VLOOKUP($L249&amp;U249,CHOOSE({1,2},MULTILOOKUP!$A$2:$A$436&amp;MULTILOOKUP!$B$2:$B$436,MULTILOOKUP!$C$2:$C$436),2,FALSE)</f>
        <v>A4</v>
      </c>
      <c r="L249" t="s">
        <v>263</v>
      </c>
      <c r="M249" t="s">
        <v>264</v>
      </c>
      <c r="N249">
        <v>3</v>
      </c>
      <c r="O249" t="s">
        <v>20</v>
      </c>
      <c r="P249">
        <v>2</v>
      </c>
      <c r="Q249" t="s">
        <v>21</v>
      </c>
      <c r="R249" t="s">
        <v>22</v>
      </c>
      <c r="S249" t="s">
        <v>23</v>
      </c>
      <c r="T249" t="s">
        <v>29</v>
      </c>
      <c r="U249" s="1">
        <v>45407.464201388888</v>
      </c>
      <c r="V249" t="s">
        <v>56</v>
      </c>
      <c r="W249" t="s">
        <v>43</v>
      </c>
      <c r="X249" s="2">
        <v>44482</v>
      </c>
      <c r="Y249" s="2">
        <v>44482</v>
      </c>
      <c r="Z249" t="s">
        <v>43</v>
      </c>
      <c r="AA249">
        <v>157</v>
      </c>
      <c r="AB249" t="s">
        <v>28</v>
      </c>
      <c r="AC249">
        <v>1</v>
      </c>
    </row>
    <row r="250" spans="1:29" x14ac:dyDescent="0.25">
      <c r="A250">
        <f t="shared" si="12"/>
        <v>1</v>
      </c>
      <c r="B250">
        <f t="shared" si="13"/>
        <v>1</v>
      </c>
      <c r="C250" t="str">
        <f t="shared" si="14"/>
        <v>SY2025</v>
      </c>
      <c r="D250">
        <f t="shared" si="15"/>
        <v>5</v>
      </c>
      <c r="E250" t="str">
        <f>VLOOKUP(L250,Hydro[],2,FALSE)</f>
        <v>BO3 - Bonneville WA Shore Ladder/AFF</v>
      </c>
      <c r="F250">
        <f>MATCH(L250,'VLOOKUP Function'!A:A,0)</f>
        <v>99</v>
      </c>
      <c r="G250" t="str" cm="1">
        <f t="array" ref="G250">INDEX('VLOOKUP Function'!B:B,F250)</f>
        <v>BO3 - Bonneville WA Shore Ladder/AFF</v>
      </c>
      <c r="H250" t="str">
        <f>INDEX('VLOOKUP Function'!B:B, MATCH('Interrogation Detail Lochsa'!L250,'VLOOKUP Function'!A:A,0))</f>
        <v>BO3 - Bonneville WA Shore Ladder/AFF</v>
      </c>
      <c r="I250" t="str">
        <f>_xlfn.XLOOKUP(L250,'Interrogation Summary Hydro'!A:A,'Interrogation Summary Hydro'!D:D,"No hydrosystem detection")</f>
        <v>BO3 - Bonneville WA Shore Ladder/AFF</v>
      </c>
      <c r="J250" s="2">
        <f>_xlfn.XLOOKUP(L250,'Interrogation Summary Hydro'!A:A,'Interrogation Summary Hydro'!E:E,"#NA")</f>
        <v>45526.348715277774</v>
      </c>
      <c r="K250" s="2" t="str" cm="1">
        <f t="array" ref="K250">VLOOKUP($L250&amp;U250,CHOOSE({1,2},MULTILOOKUP!$A$2:$A$436&amp;MULTILOOKUP!$B$2:$B$436,MULTILOOKUP!$C$2:$C$436),2,FALSE)</f>
        <v>BA</v>
      </c>
      <c r="L250" t="s">
        <v>265</v>
      </c>
      <c r="M250" t="s">
        <v>266</v>
      </c>
      <c r="N250">
        <v>3</v>
      </c>
      <c r="O250" t="s">
        <v>20</v>
      </c>
      <c r="P250">
        <v>2</v>
      </c>
      <c r="Q250" t="s">
        <v>21</v>
      </c>
      <c r="R250" t="s">
        <v>22</v>
      </c>
      <c r="S250" t="s">
        <v>23</v>
      </c>
      <c r="T250" t="s">
        <v>24</v>
      </c>
      <c r="U250" s="1">
        <v>45756.735925925925</v>
      </c>
      <c r="V250" t="s">
        <v>39</v>
      </c>
      <c r="W250" t="s">
        <v>43</v>
      </c>
      <c r="X250" s="2">
        <v>43914</v>
      </c>
      <c r="Y250" s="2">
        <v>43914</v>
      </c>
      <c r="Z250" t="s">
        <v>43</v>
      </c>
      <c r="AA250">
        <v>73</v>
      </c>
      <c r="AB250" t="s">
        <v>28</v>
      </c>
      <c r="AC250">
        <v>1</v>
      </c>
    </row>
    <row r="251" spans="1:29" x14ac:dyDescent="0.25">
      <c r="A251">
        <f t="shared" si="12"/>
        <v>0</v>
      </c>
      <c r="B251">
        <f t="shared" si="13"/>
        <v>2</v>
      </c>
      <c r="C251" t="str">
        <f t="shared" si="14"/>
        <v>SY2025</v>
      </c>
      <c r="D251">
        <f t="shared" si="15"/>
        <v>5</v>
      </c>
      <c r="E251" t="str">
        <f>VLOOKUP(L251,Hydro[],2,FALSE)</f>
        <v>BO3 - Bonneville WA Shore Ladder/AFF</v>
      </c>
      <c r="F251">
        <f>MATCH(L251,'VLOOKUP Function'!A:A,0)</f>
        <v>99</v>
      </c>
      <c r="G251" t="str" cm="1">
        <f t="array" ref="G251">INDEX('VLOOKUP Function'!B:B,F251)</f>
        <v>BO3 - Bonneville WA Shore Ladder/AFF</v>
      </c>
      <c r="H251" t="str">
        <f>INDEX('VLOOKUP Function'!B:B, MATCH('Interrogation Detail Lochsa'!L251,'VLOOKUP Function'!A:A,0))</f>
        <v>BO3 - Bonneville WA Shore Ladder/AFF</v>
      </c>
      <c r="I251" t="str">
        <f>_xlfn.XLOOKUP(L251,'Interrogation Summary Hydro'!A:A,'Interrogation Summary Hydro'!D:D,"No hydrosystem detection")</f>
        <v>BO3 - Bonneville WA Shore Ladder/AFF</v>
      </c>
      <c r="J251" s="2">
        <f>_xlfn.XLOOKUP(L251,'Interrogation Summary Hydro'!A:A,'Interrogation Summary Hydro'!E:E,"#NA")</f>
        <v>45526.348715277774</v>
      </c>
      <c r="K251" s="2" t="str" cm="1">
        <f t="array" ref="K251">VLOOKUP($L251&amp;U251,CHOOSE({1,2},MULTILOOKUP!$A$2:$A$436&amp;MULTILOOKUP!$B$2:$B$436,MULTILOOKUP!$C$2:$C$436),2,FALSE)</f>
        <v>A1</v>
      </c>
      <c r="L251" t="s">
        <v>265</v>
      </c>
      <c r="M251" t="s">
        <v>266</v>
      </c>
      <c r="N251">
        <v>3</v>
      </c>
      <c r="O251" t="s">
        <v>20</v>
      </c>
      <c r="P251">
        <v>2</v>
      </c>
      <c r="Q251" t="s">
        <v>21</v>
      </c>
      <c r="R251" t="s">
        <v>22</v>
      </c>
      <c r="S251" t="s">
        <v>23</v>
      </c>
      <c r="T251" t="s">
        <v>29</v>
      </c>
      <c r="U251" s="1">
        <v>45756.921226851853</v>
      </c>
      <c r="V251" t="s">
        <v>33</v>
      </c>
      <c r="W251" t="s">
        <v>43</v>
      </c>
      <c r="X251" s="2">
        <v>43914</v>
      </c>
      <c r="Y251" s="2">
        <v>43914</v>
      </c>
      <c r="Z251" t="s">
        <v>43</v>
      </c>
      <c r="AA251">
        <v>73</v>
      </c>
      <c r="AB251" t="s">
        <v>28</v>
      </c>
      <c r="AC251">
        <v>1</v>
      </c>
    </row>
    <row r="252" spans="1:29" x14ac:dyDescent="0.25">
      <c r="A252">
        <f t="shared" si="12"/>
        <v>1</v>
      </c>
      <c r="B252">
        <f t="shared" si="13"/>
        <v>1</v>
      </c>
      <c r="C252" t="str">
        <f t="shared" si="14"/>
        <v>NA</v>
      </c>
      <c r="D252">
        <f t="shared" si="15"/>
        <v>3</v>
      </c>
      <c r="E252" t="str">
        <f>VLOOKUP(L252,Hydro[],2,FALSE)</f>
        <v>BO1 - Bonneville Bradford Is. Ladder</v>
      </c>
      <c r="F252">
        <f>MATCH(L252,'VLOOKUP Function'!A:A,0)</f>
        <v>100</v>
      </c>
      <c r="G252" t="str" cm="1">
        <f t="array" ref="G252">INDEX('VLOOKUP Function'!B:B,F252)</f>
        <v>BO1 - Bonneville Bradford Is. Ladder</v>
      </c>
      <c r="H252" t="str">
        <f>INDEX('VLOOKUP Function'!B:B, MATCH('Interrogation Detail Lochsa'!L252,'VLOOKUP Function'!A:A,0))</f>
        <v>BO1 - Bonneville Bradford Is. Ladder</v>
      </c>
      <c r="I252" t="str">
        <f>_xlfn.XLOOKUP(L252,'Interrogation Summary Hydro'!A:A,'Interrogation Summary Hydro'!D:D,"No hydrosystem detection")</f>
        <v>BO1 - Bonneville Bradford Is. Ladder</v>
      </c>
      <c r="J252" s="2">
        <f>_xlfn.XLOOKUP(L252,'Interrogation Summary Hydro'!A:A,'Interrogation Summary Hydro'!E:E,"#NA")</f>
        <v>45178.410844907405</v>
      </c>
      <c r="K252" s="2" t="str" cm="1">
        <f t="array" ref="K252">VLOOKUP($L252&amp;U252,CHOOSE({1,2},MULTILOOKUP!$A$2:$A$436&amp;MULTILOOKUP!$B$2:$B$436,MULTILOOKUP!$C$2:$C$436),2,FALSE)</f>
        <v>B8</v>
      </c>
      <c r="L252" t="s">
        <v>267</v>
      </c>
      <c r="M252" t="s">
        <v>268</v>
      </c>
      <c r="N252">
        <v>3</v>
      </c>
      <c r="O252" t="s">
        <v>20</v>
      </c>
      <c r="P252">
        <v>2</v>
      </c>
      <c r="Q252" t="s">
        <v>21</v>
      </c>
      <c r="R252" t="s">
        <v>22</v>
      </c>
      <c r="S252" t="s">
        <v>23</v>
      </c>
      <c r="T252" t="s">
        <v>24</v>
      </c>
      <c r="U252" s="1">
        <v>45392.491875</v>
      </c>
      <c r="V252" t="s">
        <v>65</v>
      </c>
      <c r="W252" t="s">
        <v>43</v>
      </c>
      <c r="X252" s="2">
        <v>44078</v>
      </c>
      <c r="Y252" s="2">
        <v>44078</v>
      </c>
      <c r="Z252" t="s">
        <v>43</v>
      </c>
      <c r="AA252">
        <v>133</v>
      </c>
      <c r="AB252" t="s">
        <v>28</v>
      </c>
      <c r="AC252">
        <v>1</v>
      </c>
    </row>
    <row r="253" spans="1:29" x14ac:dyDescent="0.25">
      <c r="A253">
        <f t="shared" si="12"/>
        <v>0</v>
      </c>
      <c r="B253">
        <f t="shared" si="13"/>
        <v>2</v>
      </c>
      <c r="C253" t="str">
        <f t="shared" si="14"/>
        <v>NA</v>
      </c>
      <c r="D253">
        <f t="shared" si="15"/>
        <v>3</v>
      </c>
      <c r="E253" t="str">
        <f>VLOOKUP(L253,Hydro[],2,FALSE)</f>
        <v>BO1 - Bonneville Bradford Is. Ladder</v>
      </c>
      <c r="F253">
        <f>MATCH(L253,'VLOOKUP Function'!A:A,0)</f>
        <v>100</v>
      </c>
      <c r="G253" t="str" cm="1">
        <f t="array" ref="G253">INDEX('VLOOKUP Function'!B:B,F253)</f>
        <v>BO1 - Bonneville Bradford Is. Ladder</v>
      </c>
      <c r="H253" t="str">
        <f>INDEX('VLOOKUP Function'!B:B, MATCH('Interrogation Detail Lochsa'!L253,'VLOOKUP Function'!A:A,0))</f>
        <v>BO1 - Bonneville Bradford Is. Ladder</v>
      </c>
      <c r="I253" t="str">
        <f>_xlfn.XLOOKUP(L253,'Interrogation Summary Hydro'!A:A,'Interrogation Summary Hydro'!D:D,"No hydrosystem detection")</f>
        <v>BO1 - Bonneville Bradford Is. Ladder</v>
      </c>
      <c r="J253" s="2">
        <f>_xlfn.XLOOKUP(L253,'Interrogation Summary Hydro'!A:A,'Interrogation Summary Hydro'!E:E,"#NA")</f>
        <v>45178.410844907405</v>
      </c>
      <c r="K253" s="2" t="str" cm="1">
        <f t="array" ref="K253">VLOOKUP($L253&amp;U253,CHOOSE({1,2},MULTILOOKUP!$A$2:$A$436&amp;MULTILOOKUP!$B$2:$B$436,MULTILOOKUP!$C$2:$C$436),2,FALSE)</f>
        <v>A5</v>
      </c>
      <c r="L253" t="s">
        <v>267</v>
      </c>
      <c r="M253" t="s">
        <v>268</v>
      </c>
      <c r="N253">
        <v>3</v>
      </c>
      <c r="O253" t="s">
        <v>20</v>
      </c>
      <c r="P253">
        <v>2</v>
      </c>
      <c r="Q253" t="s">
        <v>21</v>
      </c>
      <c r="R253" t="s">
        <v>22</v>
      </c>
      <c r="S253" t="s">
        <v>23</v>
      </c>
      <c r="T253" t="s">
        <v>29</v>
      </c>
      <c r="U253" s="1">
        <v>45392.692962962959</v>
      </c>
      <c r="V253" t="s">
        <v>45</v>
      </c>
      <c r="W253" t="s">
        <v>43</v>
      </c>
      <c r="X253" s="2">
        <v>44078</v>
      </c>
      <c r="Y253" s="2">
        <v>44078</v>
      </c>
      <c r="Z253" t="s">
        <v>43</v>
      </c>
      <c r="AA253">
        <v>133</v>
      </c>
      <c r="AB253" t="s">
        <v>28</v>
      </c>
      <c r="AC253">
        <v>1</v>
      </c>
    </row>
    <row r="254" spans="1:29" x14ac:dyDescent="0.25">
      <c r="A254">
        <f t="shared" si="12"/>
        <v>1</v>
      </c>
      <c r="B254">
        <f t="shared" si="13"/>
        <v>1</v>
      </c>
      <c r="C254" t="str">
        <f t="shared" si="14"/>
        <v>NA</v>
      </c>
      <c r="D254">
        <f t="shared" si="15"/>
        <v>2</v>
      </c>
      <c r="E254" t="str">
        <f>VLOOKUP(L254,Hydro[],2,FALSE)</f>
        <v>BO3 - Bonneville WA Shore Ladder/AFF</v>
      </c>
      <c r="F254">
        <f>MATCH(L254,'VLOOKUP Function'!A:A,0)</f>
        <v>101</v>
      </c>
      <c r="G254" t="str" cm="1">
        <f t="array" ref="G254">INDEX('VLOOKUP Function'!B:B,F254)</f>
        <v>BO3 - Bonneville WA Shore Ladder/AFF</v>
      </c>
      <c r="H254" t="str">
        <f>INDEX('VLOOKUP Function'!B:B, MATCH('Interrogation Detail Lochsa'!L254,'VLOOKUP Function'!A:A,0))</f>
        <v>BO3 - Bonneville WA Shore Ladder/AFF</v>
      </c>
      <c r="I254" t="str">
        <f>_xlfn.XLOOKUP(L254,'Interrogation Summary Hydro'!A:A,'Interrogation Summary Hydro'!D:D,"No hydrosystem detection")</f>
        <v>BO3 - Bonneville WA Shore Ladder/AFF</v>
      </c>
      <c r="J254" s="2">
        <f>_xlfn.XLOOKUP(L254,'Interrogation Summary Hydro'!A:A,'Interrogation Summary Hydro'!E:E,"#NA")</f>
        <v>45195.440578703703</v>
      </c>
      <c r="K254" s="2" t="str" cm="1">
        <f t="array" ref="K254">VLOOKUP($L254&amp;U254,CHOOSE({1,2},MULTILOOKUP!$A$2:$A$436&amp;MULTILOOKUP!$B$2:$B$436,MULTILOOKUP!$C$2:$C$436),2,FALSE)</f>
        <v>BA</v>
      </c>
      <c r="L254" t="s">
        <v>269</v>
      </c>
      <c r="M254" t="s">
        <v>270</v>
      </c>
      <c r="N254">
        <v>3</v>
      </c>
      <c r="O254" t="s">
        <v>20</v>
      </c>
      <c r="P254">
        <v>2</v>
      </c>
      <c r="Q254" t="s">
        <v>21</v>
      </c>
      <c r="R254" t="s">
        <v>22</v>
      </c>
      <c r="S254" t="s">
        <v>23</v>
      </c>
      <c r="T254" t="s">
        <v>24</v>
      </c>
      <c r="U254" s="1">
        <v>45372.103263888886</v>
      </c>
      <c r="V254" t="s">
        <v>39</v>
      </c>
      <c r="W254" t="s">
        <v>209</v>
      </c>
      <c r="X254" s="2">
        <v>44316</v>
      </c>
      <c r="Y254" s="2">
        <v>44316</v>
      </c>
      <c r="Z254" t="s">
        <v>209</v>
      </c>
      <c r="AA254">
        <v>177</v>
      </c>
      <c r="AB254" t="s">
        <v>28</v>
      </c>
      <c r="AC254">
        <v>1</v>
      </c>
    </row>
    <row r="255" spans="1:29" x14ac:dyDescent="0.25">
      <c r="A255">
        <f t="shared" si="12"/>
        <v>0</v>
      </c>
      <c r="B255">
        <f t="shared" si="13"/>
        <v>2</v>
      </c>
      <c r="C255" t="str">
        <f t="shared" si="14"/>
        <v>NA</v>
      </c>
      <c r="D255">
        <f t="shared" si="15"/>
        <v>2</v>
      </c>
      <c r="E255" t="str">
        <f>VLOOKUP(L255,Hydro[],2,FALSE)</f>
        <v>BO3 - Bonneville WA Shore Ladder/AFF</v>
      </c>
      <c r="F255">
        <f>MATCH(L255,'VLOOKUP Function'!A:A,0)</f>
        <v>101</v>
      </c>
      <c r="G255" t="str" cm="1">
        <f t="array" ref="G255">INDEX('VLOOKUP Function'!B:B,F255)</f>
        <v>BO3 - Bonneville WA Shore Ladder/AFF</v>
      </c>
      <c r="H255" t="str">
        <f>INDEX('VLOOKUP Function'!B:B, MATCH('Interrogation Detail Lochsa'!L255,'VLOOKUP Function'!A:A,0))</f>
        <v>BO3 - Bonneville WA Shore Ladder/AFF</v>
      </c>
      <c r="I255" t="str">
        <f>_xlfn.XLOOKUP(L255,'Interrogation Summary Hydro'!A:A,'Interrogation Summary Hydro'!D:D,"No hydrosystem detection")</f>
        <v>BO3 - Bonneville WA Shore Ladder/AFF</v>
      </c>
      <c r="J255" s="2">
        <f>_xlfn.XLOOKUP(L255,'Interrogation Summary Hydro'!A:A,'Interrogation Summary Hydro'!E:E,"#NA")</f>
        <v>45195.440578703703</v>
      </c>
      <c r="K255" s="2" t="str" cm="1">
        <f t="array" ref="K255">VLOOKUP($L255&amp;U255,CHOOSE({1,2},MULTILOOKUP!$A$2:$A$436&amp;MULTILOOKUP!$B$2:$B$436,MULTILOOKUP!$C$2:$C$436),2,FALSE)</f>
        <v>A4</v>
      </c>
      <c r="L255" t="s">
        <v>269</v>
      </c>
      <c r="M255" t="s">
        <v>270</v>
      </c>
      <c r="N255">
        <v>3</v>
      </c>
      <c r="O255" t="s">
        <v>20</v>
      </c>
      <c r="P255">
        <v>2</v>
      </c>
      <c r="Q255" t="s">
        <v>21</v>
      </c>
      <c r="R255" t="s">
        <v>22</v>
      </c>
      <c r="S255" t="s">
        <v>23</v>
      </c>
      <c r="T255" t="s">
        <v>29</v>
      </c>
      <c r="U255" s="1">
        <v>45372.231712962966</v>
      </c>
      <c r="V255" t="s">
        <v>56</v>
      </c>
      <c r="W255" t="s">
        <v>209</v>
      </c>
      <c r="X255" s="2">
        <v>44316</v>
      </c>
      <c r="Y255" s="2">
        <v>44316</v>
      </c>
      <c r="Z255" t="s">
        <v>209</v>
      </c>
      <c r="AA255">
        <v>177</v>
      </c>
      <c r="AB255" t="s">
        <v>28</v>
      </c>
      <c r="AC255">
        <v>1</v>
      </c>
    </row>
    <row r="256" spans="1:29" x14ac:dyDescent="0.25">
      <c r="A256">
        <f t="shared" si="12"/>
        <v>1</v>
      </c>
      <c r="B256">
        <f t="shared" si="13"/>
        <v>1</v>
      </c>
      <c r="C256" t="str">
        <f t="shared" si="14"/>
        <v>NA</v>
      </c>
      <c r="D256">
        <f t="shared" si="15"/>
        <v>0</v>
      </c>
      <c r="E256" t="e">
        <f>VLOOKUP(L256,Hydro[],2,FALSE)</f>
        <v>#N/A</v>
      </c>
      <c r="F256" t="e">
        <f>MATCH(L256,'VLOOKUP Function'!A:A,0)</f>
        <v>#N/A</v>
      </c>
      <c r="G256" t="e" cm="1">
        <f t="array" ref="G256">INDEX('VLOOKUP Function'!B:B,F256)</f>
        <v>#N/A</v>
      </c>
      <c r="H256" t="e">
        <f>INDEX('VLOOKUP Function'!B:B, MATCH('Interrogation Detail Lochsa'!L256,'VLOOKUP Function'!A:A,0))</f>
        <v>#N/A</v>
      </c>
      <c r="I256" t="str">
        <f>_xlfn.XLOOKUP(L256,'Interrogation Summary Hydro'!A:A,'Interrogation Summary Hydro'!D:D,"No hydrosystem detection")</f>
        <v>No hydrosystem detection</v>
      </c>
      <c r="J256" s="2" t="str">
        <f>_xlfn.XLOOKUP(L256,'Interrogation Summary Hydro'!A:A,'Interrogation Summary Hydro'!E:E,"#NA")</f>
        <v>#NA</v>
      </c>
      <c r="K256" s="2" t="str" cm="1">
        <f t="array" ref="K256">VLOOKUP($L256&amp;U256,CHOOSE({1,2},MULTILOOKUP!$A$2:$A$436&amp;MULTILOOKUP!$B$2:$B$436,MULTILOOKUP!$C$2:$C$436),2,FALSE)</f>
        <v>A3</v>
      </c>
      <c r="L256" t="s">
        <v>271</v>
      </c>
      <c r="M256" t="s">
        <v>272</v>
      </c>
      <c r="N256">
        <v>3</v>
      </c>
      <c r="O256" t="s">
        <v>20</v>
      </c>
      <c r="P256">
        <v>2</v>
      </c>
      <c r="Q256" t="s">
        <v>21</v>
      </c>
      <c r="R256" t="s">
        <v>22</v>
      </c>
      <c r="S256" t="s">
        <v>23</v>
      </c>
      <c r="T256" t="s">
        <v>29</v>
      </c>
      <c r="U256" s="1">
        <v>45419.405972222223</v>
      </c>
      <c r="V256" t="s">
        <v>30</v>
      </c>
      <c r="W256" t="s">
        <v>43</v>
      </c>
      <c r="X256" s="2">
        <v>45186</v>
      </c>
      <c r="Y256" s="2">
        <v>45186</v>
      </c>
      <c r="Z256" t="s">
        <v>43</v>
      </c>
      <c r="AA256">
        <v>149</v>
      </c>
      <c r="AB256" t="s">
        <v>28</v>
      </c>
      <c r="AC256">
        <v>1</v>
      </c>
    </row>
    <row r="257" spans="1:29" x14ac:dyDescent="0.25">
      <c r="A257">
        <f t="shared" si="12"/>
        <v>1</v>
      </c>
      <c r="B257">
        <f t="shared" si="13"/>
        <v>1</v>
      </c>
      <c r="C257" t="str">
        <f t="shared" si="14"/>
        <v>NA</v>
      </c>
      <c r="D257">
        <f t="shared" si="15"/>
        <v>0</v>
      </c>
      <c r="E257" t="e">
        <f>VLOOKUP(L257,Hydro[],2,FALSE)</f>
        <v>#N/A</v>
      </c>
      <c r="F257" t="e">
        <f>MATCH(L257,'VLOOKUP Function'!A:A,0)</f>
        <v>#N/A</v>
      </c>
      <c r="G257" t="e" cm="1">
        <f t="array" ref="G257">INDEX('VLOOKUP Function'!B:B,F257)</f>
        <v>#N/A</v>
      </c>
      <c r="H257" t="e">
        <f>INDEX('VLOOKUP Function'!B:B, MATCH('Interrogation Detail Lochsa'!L257,'VLOOKUP Function'!A:A,0))</f>
        <v>#N/A</v>
      </c>
      <c r="I257" t="str">
        <f>_xlfn.XLOOKUP(L257,'Interrogation Summary Hydro'!A:A,'Interrogation Summary Hydro'!D:D,"No hydrosystem detection")</f>
        <v>No hydrosystem detection</v>
      </c>
      <c r="J257" s="2" t="str">
        <f>_xlfn.XLOOKUP(L257,'Interrogation Summary Hydro'!A:A,'Interrogation Summary Hydro'!E:E,"#NA")</f>
        <v>#NA</v>
      </c>
      <c r="K257" s="2" t="str" cm="1">
        <f t="array" ref="K257">VLOOKUP($L257&amp;U257,CHOOSE({1,2},MULTILOOKUP!$A$2:$A$436&amp;MULTILOOKUP!$B$2:$B$436,MULTILOOKUP!$C$2:$C$436),2,FALSE)</f>
        <v>B9</v>
      </c>
      <c r="L257" t="s">
        <v>273</v>
      </c>
      <c r="M257" t="s">
        <v>274</v>
      </c>
      <c r="N257">
        <v>3</v>
      </c>
      <c r="O257" t="s">
        <v>20</v>
      </c>
      <c r="P257">
        <v>2</v>
      </c>
      <c r="Q257" t="s">
        <v>21</v>
      </c>
      <c r="R257" t="s">
        <v>22</v>
      </c>
      <c r="S257" t="s">
        <v>23</v>
      </c>
      <c r="T257" t="s">
        <v>29</v>
      </c>
      <c r="U257" s="1">
        <v>45390.128159722219</v>
      </c>
      <c r="V257" t="s">
        <v>25</v>
      </c>
      <c r="W257" t="s">
        <v>43</v>
      </c>
      <c r="X257" s="2">
        <v>45229</v>
      </c>
      <c r="Y257" s="2">
        <v>45229</v>
      </c>
      <c r="Z257" t="s">
        <v>43</v>
      </c>
      <c r="AA257">
        <v>146</v>
      </c>
      <c r="AB257" t="s">
        <v>28</v>
      </c>
      <c r="AC257">
        <v>1</v>
      </c>
    </row>
    <row r="258" spans="1:29" x14ac:dyDescent="0.25">
      <c r="A258">
        <f t="shared" si="12"/>
        <v>1</v>
      </c>
      <c r="B258">
        <f t="shared" si="13"/>
        <v>1</v>
      </c>
      <c r="C258" t="str">
        <f t="shared" si="14"/>
        <v>NA</v>
      </c>
      <c r="D258">
        <f t="shared" si="15"/>
        <v>0</v>
      </c>
      <c r="E258" t="e">
        <f>VLOOKUP(L258,Hydro[],2,FALSE)</f>
        <v>#N/A</v>
      </c>
      <c r="F258" t="e">
        <f>MATCH(L258,'VLOOKUP Function'!A:A,0)</f>
        <v>#N/A</v>
      </c>
      <c r="G258" t="e" cm="1">
        <f t="array" ref="G258">INDEX('VLOOKUP Function'!B:B,F258)</f>
        <v>#N/A</v>
      </c>
      <c r="H258" t="e">
        <f>INDEX('VLOOKUP Function'!B:B, MATCH('Interrogation Detail Lochsa'!L258,'VLOOKUP Function'!A:A,0))</f>
        <v>#N/A</v>
      </c>
      <c r="I258" t="str">
        <f>_xlfn.XLOOKUP(L258,'Interrogation Summary Hydro'!A:A,'Interrogation Summary Hydro'!D:D,"No hydrosystem detection")</f>
        <v>No hydrosystem detection</v>
      </c>
      <c r="J258" s="2" t="str">
        <f>_xlfn.XLOOKUP(L258,'Interrogation Summary Hydro'!A:A,'Interrogation Summary Hydro'!E:E,"#NA")</f>
        <v>#NA</v>
      </c>
      <c r="K258" s="2" t="str" cm="1">
        <f t="array" ref="K258">VLOOKUP($L258&amp;U258,CHOOSE({1,2},MULTILOOKUP!$A$2:$A$436&amp;MULTILOOKUP!$B$2:$B$436,MULTILOOKUP!$C$2:$C$436),2,FALSE)</f>
        <v>A2</v>
      </c>
      <c r="L258" t="s">
        <v>275</v>
      </c>
      <c r="M258" t="s">
        <v>276</v>
      </c>
      <c r="N258">
        <v>3</v>
      </c>
      <c r="O258" t="s">
        <v>20</v>
      </c>
      <c r="P258">
        <v>2</v>
      </c>
      <c r="Q258" t="s">
        <v>21</v>
      </c>
      <c r="R258" t="s">
        <v>22</v>
      </c>
      <c r="S258" t="s">
        <v>23</v>
      </c>
      <c r="T258" t="s">
        <v>24</v>
      </c>
      <c r="U258" s="1">
        <v>45390.782962962963</v>
      </c>
      <c r="V258" t="s">
        <v>36</v>
      </c>
      <c r="W258" t="s">
        <v>209</v>
      </c>
      <c r="X258" s="2">
        <v>45390</v>
      </c>
      <c r="Y258" s="2">
        <v>45390</v>
      </c>
      <c r="Z258" t="s">
        <v>209</v>
      </c>
      <c r="AA258">
        <v>147</v>
      </c>
      <c r="AB258" t="s">
        <v>28</v>
      </c>
      <c r="AC258">
        <v>1</v>
      </c>
    </row>
    <row r="259" spans="1:29" x14ac:dyDescent="0.25">
      <c r="A259">
        <f t="shared" si="12"/>
        <v>1</v>
      </c>
      <c r="B259">
        <f t="shared" si="13"/>
        <v>1</v>
      </c>
      <c r="C259" t="str">
        <f t="shared" si="14"/>
        <v>NA</v>
      </c>
      <c r="D259">
        <f t="shared" si="15"/>
        <v>0</v>
      </c>
      <c r="E259" t="e">
        <f>VLOOKUP(L259,Hydro[],2,FALSE)</f>
        <v>#N/A</v>
      </c>
      <c r="F259" t="e">
        <f>MATCH(L259,'VLOOKUP Function'!A:A,0)</f>
        <v>#N/A</v>
      </c>
      <c r="G259" t="e" cm="1">
        <f t="array" ref="G259">INDEX('VLOOKUP Function'!B:B,F259)</f>
        <v>#N/A</v>
      </c>
      <c r="H259" t="e">
        <f>INDEX('VLOOKUP Function'!B:B, MATCH('Interrogation Detail Lochsa'!L259,'VLOOKUP Function'!A:A,0))</f>
        <v>#N/A</v>
      </c>
      <c r="I259" t="str">
        <f>_xlfn.XLOOKUP(L259,'Interrogation Summary Hydro'!A:A,'Interrogation Summary Hydro'!D:D,"No hydrosystem detection")</f>
        <v>No hydrosystem detection</v>
      </c>
      <c r="J259" s="2" t="str">
        <f>_xlfn.XLOOKUP(L259,'Interrogation Summary Hydro'!A:A,'Interrogation Summary Hydro'!E:E,"#NA")</f>
        <v>#NA</v>
      </c>
      <c r="K259" s="2" t="str" cm="1">
        <f t="array" ref="K259">VLOOKUP($L259&amp;U259,CHOOSE({1,2},MULTILOOKUP!$A$2:$A$436&amp;MULTILOOKUP!$B$2:$B$436,MULTILOOKUP!$C$2:$C$436),2,FALSE)</f>
        <v>A3</v>
      </c>
      <c r="L259" t="s">
        <v>277</v>
      </c>
      <c r="M259" t="s">
        <v>278</v>
      </c>
      <c r="N259">
        <v>3</v>
      </c>
      <c r="O259" t="s">
        <v>20</v>
      </c>
      <c r="P259">
        <v>2</v>
      </c>
      <c r="Q259" t="s">
        <v>21</v>
      </c>
      <c r="R259" t="s">
        <v>22</v>
      </c>
      <c r="S259" t="s">
        <v>23</v>
      </c>
      <c r="T259" t="s">
        <v>29</v>
      </c>
      <c r="U259" s="1">
        <v>45423.404479166667</v>
      </c>
      <c r="V259" t="s">
        <v>30</v>
      </c>
      <c r="W259" t="s">
        <v>43</v>
      </c>
      <c r="X259" s="2">
        <v>45201</v>
      </c>
      <c r="Y259" s="2">
        <v>45201</v>
      </c>
      <c r="Z259" t="s">
        <v>43</v>
      </c>
      <c r="AA259">
        <v>158</v>
      </c>
      <c r="AB259" t="s">
        <v>28</v>
      </c>
      <c r="AC259">
        <v>1</v>
      </c>
    </row>
    <row r="260" spans="1:29" x14ac:dyDescent="0.25">
      <c r="A260">
        <f t="shared" si="12"/>
        <v>1</v>
      </c>
      <c r="B260">
        <f t="shared" si="13"/>
        <v>1</v>
      </c>
      <c r="C260" t="str">
        <f t="shared" si="14"/>
        <v>NA</v>
      </c>
      <c r="D260">
        <f t="shared" si="15"/>
        <v>0</v>
      </c>
      <c r="E260" t="e">
        <f>VLOOKUP(L260,Hydro[],2,FALSE)</f>
        <v>#N/A</v>
      </c>
      <c r="F260" t="e">
        <f>MATCH(L260,'VLOOKUP Function'!A:A,0)</f>
        <v>#N/A</v>
      </c>
      <c r="G260" t="e" cm="1">
        <f t="array" ref="G260">INDEX('VLOOKUP Function'!B:B,F260)</f>
        <v>#N/A</v>
      </c>
      <c r="H260" t="e">
        <f>INDEX('VLOOKUP Function'!B:B, MATCH('Interrogation Detail Lochsa'!L260,'VLOOKUP Function'!A:A,0))</f>
        <v>#N/A</v>
      </c>
      <c r="I260" t="str">
        <f>_xlfn.XLOOKUP(L260,'Interrogation Summary Hydro'!A:A,'Interrogation Summary Hydro'!D:D,"No hydrosystem detection")</f>
        <v>No hydrosystem detection</v>
      </c>
      <c r="J260" s="2" t="str">
        <f>_xlfn.XLOOKUP(L260,'Interrogation Summary Hydro'!A:A,'Interrogation Summary Hydro'!E:E,"#NA")</f>
        <v>#NA</v>
      </c>
      <c r="K260" s="2" t="str" cm="1">
        <f t="array" ref="K260">VLOOKUP($L260&amp;U260,CHOOSE({1,2},MULTILOOKUP!$A$2:$A$436&amp;MULTILOOKUP!$B$2:$B$436,MULTILOOKUP!$C$2:$C$436),2,FALSE)</f>
        <v>A1</v>
      </c>
      <c r="L260" t="s">
        <v>279</v>
      </c>
      <c r="M260" t="s">
        <v>280</v>
      </c>
      <c r="N260">
        <v>3</v>
      </c>
      <c r="O260" t="s">
        <v>20</v>
      </c>
      <c r="P260">
        <v>2</v>
      </c>
      <c r="Q260" t="s">
        <v>21</v>
      </c>
      <c r="R260" t="s">
        <v>22</v>
      </c>
      <c r="S260" t="s">
        <v>23</v>
      </c>
      <c r="T260" t="s">
        <v>24</v>
      </c>
      <c r="U260" s="1">
        <v>45389.547060185185</v>
      </c>
      <c r="V260" t="s">
        <v>33</v>
      </c>
      <c r="W260" t="s">
        <v>209</v>
      </c>
      <c r="X260" s="2">
        <v>45389</v>
      </c>
      <c r="Y260" s="2">
        <v>45389</v>
      </c>
      <c r="Z260" t="s">
        <v>209</v>
      </c>
      <c r="AA260">
        <v>170</v>
      </c>
      <c r="AB260" t="s">
        <v>28</v>
      </c>
      <c r="AC260">
        <v>1</v>
      </c>
    </row>
    <row r="261" spans="1:29" x14ac:dyDescent="0.25">
      <c r="A261">
        <f t="shared" ref="A261:A324" si="16">IF(L261=L260,0,1)</f>
        <v>1</v>
      </c>
      <c r="B261">
        <f t="shared" ref="B261:B324" si="17">IF(A261&lt;&gt;1, B260+1,1)</f>
        <v>1</v>
      </c>
      <c r="C261" t="str">
        <f t="shared" ref="C261:C324" si="18">IF(AND(U261&gt;$T$1,U261&lt;=$U$1),"SY2025", "NA")</f>
        <v>SY2025</v>
      </c>
      <c r="D261">
        <f t="shared" ref="D261:D324" si="19">DATEDIF(Y261,U261,"Y")</f>
        <v>0</v>
      </c>
      <c r="E261" t="e">
        <f>VLOOKUP(L261,Hydro[],2,FALSE)</f>
        <v>#N/A</v>
      </c>
      <c r="F261" t="e">
        <f>MATCH(L261,'VLOOKUP Function'!A:A,0)</f>
        <v>#N/A</v>
      </c>
      <c r="G261" t="e" cm="1">
        <f t="array" ref="G261">INDEX('VLOOKUP Function'!B:B,F261)</f>
        <v>#N/A</v>
      </c>
      <c r="H261" t="e">
        <f>INDEX('VLOOKUP Function'!B:B, MATCH('Interrogation Detail Lochsa'!L261,'VLOOKUP Function'!A:A,0))</f>
        <v>#N/A</v>
      </c>
      <c r="I261" t="str">
        <f>_xlfn.XLOOKUP(L261,'Interrogation Summary Hydro'!A:A,'Interrogation Summary Hydro'!D:D,"No hydrosystem detection")</f>
        <v>No hydrosystem detection</v>
      </c>
      <c r="J261" s="2" t="str">
        <f>_xlfn.XLOOKUP(L261,'Interrogation Summary Hydro'!A:A,'Interrogation Summary Hydro'!E:E,"#NA")</f>
        <v>#NA</v>
      </c>
      <c r="K261" s="2" t="str" cm="1">
        <f t="array" ref="K261">VLOOKUP($L261&amp;U261,CHOOSE({1,2},MULTILOOKUP!$A$2:$A$436&amp;MULTILOOKUP!$B$2:$B$436,MULTILOOKUP!$C$2:$C$436),2,FALSE)</f>
        <v>B6</v>
      </c>
      <c r="L261" t="s">
        <v>281</v>
      </c>
      <c r="M261" t="s">
        <v>282</v>
      </c>
      <c r="N261">
        <v>3</v>
      </c>
      <c r="O261" t="s">
        <v>20</v>
      </c>
      <c r="P261">
        <v>2</v>
      </c>
      <c r="Q261" t="s">
        <v>21</v>
      </c>
      <c r="R261" t="s">
        <v>22</v>
      </c>
      <c r="S261" t="s">
        <v>23</v>
      </c>
      <c r="T261" t="s">
        <v>29</v>
      </c>
      <c r="U261" s="1">
        <v>45567.201006944444</v>
      </c>
      <c r="V261" t="s">
        <v>59</v>
      </c>
      <c r="W261" t="s">
        <v>43</v>
      </c>
      <c r="X261" s="2">
        <v>45210</v>
      </c>
      <c r="Y261" s="2">
        <v>45210</v>
      </c>
      <c r="Z261" t="s">
        <v>43</v>
      </c>
      <c r="AA261">
        <v>155</v>
      </c>
      <c r="AB261" t="s">
        <v>28</v>
      </c>
      <c r="AC261">
        <v>1</v>
      </c>
    </row>
    <row r="262" spans="1:29" x14ac:dyDescent="0.25">
      <c r="A262">
        <f t="shared" si="16"/>
        <v>0</v>
      </c>
      <c r="B262">
        <f t="shared" si="17"/>
        <v>2</v>
      </c>
      <c r="C262" t="str">
        <f t="shared" si="18"/>
        <v>SY2025</v>
      </c>
      <c r="D262">
        <f t="shared" si="19"/>
        <v>1</v>
      </c>
      <c r="E262" t="e">
        <f>VLOOKUP(L262,Hydro[],2,FALSE)</f>
        <v>#N/A</v>
      </c>
      <c r="F262" t="e">
        <f>MATCH(L262,'VLOOKUP Function'!A:A,0)</f>
        <v>#N/A</v>
      </c>
      <c r="G262" t="e" cm="1">
        <f t="array" ref="G262">INDEX('VLOOKUP Function'!B:B,F262)</f>
        <v>#N/A</v>
      </c>
      <c r="H262" t="e">
        <f>INDEX('VLOOKUP Function'!B:B, MATCH('Interrogation Detail Lochsa'!L262,'VLOOKUP Function'!A:A,0))</f>
        <v>#N/A</v>
      </c>
      <c r="I262" t="str">
        <f>_xlfn.XLOOKUP(L262,'Interrogation Summary Hydro'!A:A,'Interrogation Summary Hydro'!D:D,"No hydrosystem detection")</f>
        <v>No hydrosystem detection</v>
      </c>
      <c r="J262" s="2" t="str">
        <f>_xlfn.XLOOKUP(L262,'Interrogation Summary Hydro'!A:A,'Interrogation Summary Hydro'!E:E,"#NA")</f>
        <v>#NA</v>
      </c>
      <c r="K262" s="2" t="str" cm="1">
        <f t="array" ref="K262">VLOOKUP($L262&amp;U262,CHOOSE({1,2},MULTILOOKUP!$A$2:$A$436&amp;MULTILOOKUP!$B$2:$B$436,MULTILOOKUP!$C$2:$C$436),2,FALSE)</f>
        <v>BA</v>
      </c>
      <c r="L262" t="s">
        <v>281</v>
      </c>
      <c r="M262" t="s">
        <v>282</v>
      </c>
      <c r="N262">
        <v>3</v>
      </c>
      <c r="O262" t="s">
        <v>20</v>
      </c>
      <c r="P262">
        <v>2</v>
      </c>
      <c r="Q262" t="s">
        <v>21</v>
      </c>
      <c r="R262" t="s">
        <v>22</v>
      </c>
      <c r="S262" t="s">
        <v>23</v>
      </c>
      <c r="T262" t="s">
        <v>24</v>
      </c>
      <c r="U262" s="1">
        <v>45768.588379629633</v>
      </c>
      <c r="V262" t="s">
        <v>39</v>
      </c>
      <c r="W262" t="s">
        <v>43</v>
      </c>
      <c r="X262" s="2">
        <v>45210</v>
      </c>
      <c r="Y262" s="2">
        <v>45210</v>
      </c>
      <c r="Z262" t="s">
        <v>43</v>
      </c>
      <c r="AA262">
        <v>155</v>
      </c>
      <c r="AB262" t="s">
        <v>28</v>
      </c>
      <c r="AC262">
        <v>1</v>
      </c>
    </row>
    <row r="263" spans="1:29" x14ac:dyDescent="0.25">
      <c r="A263">
        <f t="shared" si="16"/>
        <v>0</v>
      </c>
      <c r="B263">
        <f t="shared" si="17"/>
        <v>3</v>
      </c>
      <c r="C263" t="str">
        <f t="shared" si="18"/>
        <v>SY2025</v>
      </c>
      <c r="D263">
        <f t="shared" si="19"/>
        <v>1</v>
      </c>
      <c r="E263" t="e">
        <f>VLOOKUP(L263,Hydro[],2,FALSE)</f>
        <v>#N/A</v>
      </c>
      <c r="F263" t="e">
        <f>MATCH(L263,'VLOOKUP Function'!A:A,0)</f>
        <v>#N/A</v>
      </c>
      <c r="G263" t="e" cm="1">
        <f t="array" ref="G263">INDEX('VLOOKUP Function'!B:B,F263)</f>
        <v>#N/A</v>
      </c>
      <c r="H263" t="e">
        <f>INDEX('VLOOKUP Function'!B:B, MATCH('Interrogation Detail Lochsa'!L263,'VLOOKUP Function'!A:A,0))</f>
        <v>#N/A</v>
      </c>
      <c r="I263" t="str">
        <f>_xlfn.XLOOKUP(L263,'Interrogation Summary Hydro'!A:A,'Interrogation Summary Hydro'!D:D,"No hydrosystem detection")</f>
        <v>No hydrosystem detection</v>
      </c>
      <c r="J263" s="2" t="str">
        <f>_xlfn.XLOOKUP(L263,'Interrogation Summary Hydro'!A:A,'Interrogation Summary Hydro'!E:E,"#NA")</f>
        <v>#NA</v>
      </c>
      <c r="K263" s="2" t="str" cm="1">
        <f t="array" ref="K263">VLOOKUP($L263&amp;U263,CHOOSE({1,2},MULTILOOKUP!$A$2:$A$436&amp;MULTILOOKUP!$B$2:$B$436,MULTILOOKUP!$C$2:$C$436),2,FALSE)</f>
        <v>B5</v>
      </c>
      <c r="L263" t="s">
        <v>281</v>
      </c>
      <c r="M263" t="s">
        <v>282</v>
      </c>
      <c r="N263">
        <v>3</v>
      </c>
      <c r="O263" t="s">
        <v>20</v>
      </c>
      <c r="P263">
        <v>2</v>
      </c>
      <c r="Q263" t="s">
        <v>21</v>
      </c>
      <c r="R263" t="s">
        <v>22</v>
      </c>
      <c r="S263" t="s">
        <v>23</v>
      </c>
      <c r="T263" t="s">
        <v>29</v>
      </c>
      <c r="U263" s="1">
        <v>45769.576967592591</v>
      </c>
      <c r="V263" t="s">
        <v>117</v>
      </c>
      <c r="W263" t="s">
        <v>43</v>
      </c>
      <c r="X263" s="2">
        <v>45210</v>
      </c>
      <c r="Y263" s="2">
        <v>45210</v>
      </c>
      <c r="Z263" t="s">
        <v>43</v>
      </c>
      <c r="AA263">
        <v>155</v>
      </c>
      <c r="AB263" t="s">
        <v>28</v>
      </c>
      <c r="AC263">
        <v>1</v>
      </c>
    </row>
    <row r="264" spans="1:29" x14ac:dyDescent="0.25">
      <c r="A264">
        <f t="shared" si="16"/>
        <v>1</v>
      </c>
      <c r="B264">
        <f t="shared" si="17"/>
        <v>1</v>
      </c>
      <c r="C264" t="str">
        <f t="shared" si="18"/>
        <v>NA</v>
      </c>
      <c r="D264">
        <f t="shared" si="19"/>
        <v>0</v>
      </c>
      <c r="E264" t="e">
        <f>VLOOKUP(L264,Hydro[],2,FALSE)</f>
        <v>#N/A</v>
      </c>
      <c r="F264" t="e">
        <f>MATCH(L264,'VLOOKUP Function'!A:A,0)</f>
        <v>#N/A</v>
      </c>
      <c r="G264" t="e" cm="1">
        <f t="array" ref="G264">INDEX('VLOOKUP Function'!B:B,F264)</f>
        <v>#N/A</v>
      </c>
      <c r="H264" t="e">
        <f>INDEX('VLOOKUP Function'!B:B, MATCH('Interrogation Detail Lochsa'!L264,'VLOOKUP Function'!A:A,0))</f>
        <v>#N/A</v>
      </c>
      <c r="I264" t="str">
        <f>_xlfn.XLOOKUP(L264,'Interrogation Summary Hydro'!A:A,'Interrogation Summary Hydro'!D:D,"No hydrosystem detection")</f>
        <v>No hydrosystem detection</v>
      </c>
      <c r="J264" s="2" t="str">
        <f>_xlfn.XLOOKUP(L264,'Interrogation Summary Hydro'!A:A,'Interrogation Summary Hydro'!E:E,"#NA")</f>
        <v>#NA</v>
      </c>
      <c r="K264" s="2" t="str" cm="1">
        <f t="array" ref="K264">VLOOKUP($L264&amp;U264,CHOOSE({1,2},MULTILOOKUP!$A$2:$A$436&amp;MULTILOOKUP!$B$2:$B$436,MULTILOOKUP!$C$2:$C$436),2,FALSE)</f>
        <v>B6</v>
      </c>
      <c r="L264" t="s">
        <v>283</v>
      </c>
      <c r="M264" t="s">
        <v>284</v>
      </c>
      <c r="N264">
        <v>3</v>
      </c>
      <c r="O264" t="s">
        <v>20</v>
      </c>
      <c r="P264">
        <v>2</v>
      </c>
      <c r="Q264" t="s">
        <v>21</v>
      </c>
      <c r="R264" t="s">
        <v>22</v>
      </c>
      <c r="S264" t="s">
        <v>23</v>
      </c>
      <c r="T264" t="s">
        <v>29</v>
      </c>
      <c r="U264" s="1">
        <v>45424.717442129629</v>
      </c>
      <c r="V264" t="s">
        <v>59</v>
      </c>
      <c r="W264" t="s">
        <v>43</v>
      </c>
      <c r="X264" s="2">
        <v>45200</v>
      </c>
      <c r="Y264" s="2">
        <v>45200</v>
      </c>
      <c r="Z264" t="s">
        <v>43</v>
      </c>
      <c r="AA264">
        <v>196</v>
      </c>
      <c r="AB264" t="s">
        <v>28</v>
      </c>
      <c r="AC264">
        <v>1</v>
      </c>
    </row>
    <row r="265" spans="1:29" x14ac:dyDescent="0.25">
      <c r="A265">
        <f t="shared" si="16"/>
        <v>1</v>
      </c>
      <c r="B265">
        <f t="shared" si="17"/>
        <v>1</v>
      </c>
      <c r="C265" t="str">
        <f t="shared" si="18"/>
        <v>NA</v>
      </c>
      <c r="D265">
        <f t="shared" si="19"/>
        <v>0</v>
      </c>
      <c r="E265" t="e">
        <f>VLOOKUP(L265,Hydro[],2,FALSE)</f>
        <v>#N/A</v>
      </c>
      <c r="F265" t="e">
        <f>MATCH(L265,'VLOOKUP Function'!A:A,0)</f>
        <v>#N/A</v>
      </c>
      <c r="G265" t="e" cm="1">
        <f t="array" ref="G265">INDEX('VLOOKUP Function'!B:B,F265)</f>
        <v>#N/A</v>
      </c>
      <c r="H265" t="e">
        <f>INDEX('VLOOKUP Function'!B:B, MATCH('Interrogation Detail Lochsa'!L265,'VLOOKUP Function'!A:A,0))</f>
        <v>#N/A</v>
      </c>
      <c r="I265" t="str">
        <f>_xlfn.XLOOKUP(L265,'Interrogation Summary Hydro'!A:A,'Interrogation Summary Hydro'!D:D,"No hydrosystem detection")</f>
        <v>No hydrosystem detection</v>
      </c>
      <c r="J265" s="2" t="str">
        <f>_xlfn.XLOOKUP(L265,'Interrogation Summary Hydro'!A:A,'Interrogation Summary Hydro'!E:E,"#NA")</f>
        <v>#NA</v>
      </c>
      <c r="K265" s="2" t="str" cm="1">
        <f t="array" ref="K265">VLOOKUP($L265&amp;U265,CHOOSE({1,2},MULTILOOKUP!$A$2:$A$436&amp;MULTILOOKUP!$B$2:$B$436,MULTILOOKUP!$C$2:$C$436),2,FALSE)</f>
        <v>B9</v>
      </c>
      <c r="L265" t="s">
        <v>285</v>
      </c>
      <c r="M265" t="s">
        <v>286</v>
      </c>
      <c r="N265">
        <v>3</v>
      </c>
      <c r="O265" t="s">
        <v>20</v>
      </c>
      <c r="P265">
        <v>2</v>
      </c>
      <c r="Q265" t="s">
        <v>21</v>
      </c>
      <c r="R265" t="s">
        <v>22</v>
      </c>
      <c r="S265" t="s">
        <v>23</v>
      </c>
      <c r="T265" t="s">
        <v>29</v>
      </c>
      <c r="U265" s="1">
        <v>45385.694444444445</v>
      </c>
      <c r="V265" t="s">
        <v>25</v>
      </c>
      <c r="W265" t="s">
        <v>43</v>
      </c>
      <c r="X265" s="2">
        <v>45161</v>
      </c>
      <c r="Y265" s="2">
        <v>45161</v>
      </c>
      <c r="Z265" t="s">
        <v>43</v>
      </c>
      <c r="AA265">
        <v>158</v>
      </c>
      <c r="AB265" t="s">
        <v>28</v>
      </c>
      <c r="AC265">
        <v>1</v>
      </c>
    </row>
    <row r="266" spans="1:29" x14ac:dyDescent="0.25">
      <c r="A266">
        <f t="shared" si="16"/>
        <v>0</v>
      </c>
      <c r="B266">
        <f t="shared" si="17"/>
        <v>2</v>
      </c>
      <c r="C266" t="str">
        <f t="shared" si="18"/>
        <v>NA</v>
      </c>
      <c r="D266">
        <f t="shared" si="19"/>
        <v>0</v>
      </c>
      <c r="E266" t="e">
        <f>VLOOKUP(L266,Hydro[],2,FALSE)</f>
        <v>#N/A</v>
      </c>
      <c r="F266" t="e">
        <f>MATCH(L266,'VLOOKUP Function'!A:A,0)</f>
        <v>#N/A</v>
      </c>
      <c r="G266" t="e" cm="1">
        <f t="array" ref="G266">INDEX('VLOOKUP Function'!B:B,F266)</f>
        <v>#N/A</v>
      </c>
      <c r="H266" t="e">
        <f>INDEX('VLOOKUP Function'!B:B, MATCH('Interrogation Detail Lochsa'!L266,'VLOOKUP Function'!A:A,0))</f>
        <v>#N/A</v>
      </c>
      <c r="I266" t="str">
        <f>_xlfn.XLOOKUP(L266,'Interrogation Summary Hydro'!A:A,'Interrogation Summary Hydro'!D:D,"No hydrosystem detection")</f>
        <v>No hydrosystem detection</v>
      </c>
      <c r="J266" s="2" t="str">
        <f>_xlfn.XLOOKUP(L266,'Interrogation Summary Hydro'!A:A,'Interrogation Summary Hydro'!E:E,"#NA")</f>
        <v>#NA</v>
      </c>
      <c r="K266" s="2" t="str" cm="1">
        <f t="array" ref="K266">VLOOKUP($L266&amp;U266,CHOOSE({1,2},MULTILOOKUP!$A$2:$A$436&amp;MULTILOOKUP!$B$2:$B$436,MULTILOOKUP!$C$2:$C$436),2,FALSE)</f>
        <v>B8</v>
      </c>
      <c r="L266" t="s">
        <v>285</v>
      </c>
      <c r="M266" t="s">
        <v>286</v>
      </c>
      <c r="N266">
        <v>3</v>
      </c>
      <c r="O266" t="s">
        <v>20</v>
      </c>
      <c r="P266">
        <v>2</v>
      </c>
      <c r="Q266" t="s">
        <v>21</v>
      </c>
      <c r="R266" t="s">
        <v>22</v>
      </c>
      <c r="S266" t="s">
        <v>23</v>
      </c>
      <c r="T266" t="s">
        <v>29</v>
      </c>
      <c r="U266" s="1">
        <v>45385.694490740738</v>
      </c>
      <c r="V266" t="s">
        <v>65</v>
      </c>
      <c r="W266" t="s">
        <v>43</v>
      </c>
      <c r="X266" s="2">
        <v>45161</v>
      </c>
      <c r="Y266" s="2">
        <v>45161</v>
      </c>
      <c r="Z266" t="s">
        <v>43</v>
      </c>
      <c r="AA266">
        <v>158</v>
      </c>
      <c r="AB266" t="s">
        <v>28</v>
      </c>
      <c r="AC266">
        <v>1</v>
      </c>
    </row>
    <row r="267" spans="1:29" x14ac:dyDescent="0.25">
      <c r="A267">
        <f t="shared" si="16"/>
        <v>1</v>
      </c>
      <c r="B267">
        <f t="shared" si="17"/>
        <v>1</v>
      </c>
      <c r="C267" t="str">
        <f t="shared" si="18"/>
        <v>SY2025</v>
      </c>
      <c r="D267">
        <f t="shared" si="19"/>
        <v>0</v>
      </c>
      <c r="E267" t="e">
        <f>VLOOKUP(L267,Hydro[],2,FALSE)</f>
        <v>#N/A</v>
      </c>
      <c r="F267" t="e">
        <f>MATCH(L267,'VLOOKUP Function'!A:A,0)</f>
        <v>#N/A</v>
      </c>
      <c r="G267" t="e" cm="1">
        <f t="array" ref="G267">INDEX('VLOOKUP Function'!B:B,F267)</f>
        <v>#N/A</v>
      </c>
      <c r="H267" t="e">
        <f>INDEX('VLOOKUP Function'!B:B, MATCH('Interrogation Detail Lochsa'!L267,'VLOOKUP Function'!A:A,0))</f>
        <v>#N/A</v>
      </c>
      <c r="I267" t="str">
        <f>_xlfn.XLOOKUP(L267,'Interrogation Summary Hydro'!A:A,'Interrogation Summary Hydro'!D:D,"No hydrosystem detection")</f>
        <v>No hydrosystem detection</v>
      </c>
      <c r="J267" s="2" t="str">
        <f>_xlfn.XLOOKUP(L267,'Interrogation Summary Hydro'!A:A,'Interrogation Summary Hydro'!E:E,"#NA")</f>
        <v>#NA</v>
      </c>
      <c r="K267" s="2" t="str" cm="1">
        <f t="array" ref="K267">VLOOKUP($L267&amp;U267,CHOOSE({1,2},MULTILOOKUP!$A$2:$A$436&amp;MULTILOOKUP!$B$2:$B$436,MULTILOOKUP!$C$2:$C$436),2,FALSE)</f>
        <v>A2</v>
      </c>
      <c r="L267" t="s">
        <v>287</v>
      </c>
      <c r="M267" t="s">
        <v>288</v>
      </c>
      <c r="N267">
        <v>3</v>
      </c>
      <c r="O267" t="s">
        <v>20</v>
      </c>
      <c r="P267">
        <v>2</v>
      </c>
      <c r="Q267" t="s">
        <v>21</v>
      </c>
      <c r="R267" t="s">
        <v>22</v>
      </c>
      <c r="S267" t="s">
        <v>23</v>
      </c>
      <c r="T267" t="s">
        <v>29</v>
      </c>
      <c r="U267" s="1">
        <v>45500.128472222219</v>
      </c>
      <c r="V267" t="s">
        <v>36</v>
      </c>
      <c r="W267" t="s">
        <v>209</v>
      </c>
      <c r="X267" s="2">
        <v>45190</v>
      </c>
      <c r="Y267" s="2">
        <v>45190</v>
      </c>
      <c r="Z267" t="s">
        <v>209</v>
      </c>
      <c r="AA267">
        <v>210</v>
      </c>
      <c r="AB267" t="s">
        <v>28</v>
      </c>
      <c r="AC267">
        <v>1</v>
      </c>
    </row>
    <row r="268" spans="1:29" x14ac:dyDescent="0.25">
      <c r="A268">
        <f t="shared" si="16"/>
        <v>1</v>
      </c>
      <c r="B268">
        <f t="shared" si="17"/>
        <v>1</v>
      </c>
      <c r="C268" t="str">
        <f t="shared" si="18"/>
        <v>NA</v>
      </c>
      <c r="D268">
        <f t="shared" si="19"/>
        <v>0</v>
      </c>
      <c r="E268" t="e">
        <f>VLOOKUP(L268,Hydro[],2,FALSE)</f>
        <v>#N/A</v>
      </c>
      <c r="F268" t="e">
        <f>MATCH(L268,'VLOOKUP Function'!A:A,0)</f>
        <v>#N/A</v>
      </c>
      <c r="G268" t="e" cm="1">
        <f t="array" ref="G268">INDEX('VLOOKUP Function'!B:B,F268)</f>
        <v>#N/A</v>
      </c>
      <c r="H268" t="e">
        <f>INDEX('VLOOKUP Function'!B:B, MATCH('Interrogation Detail Lochsa'!L268,'VLOOKUP Function'!A:A,0))</f>
        <v>#N/A</v>
      </c>
      <c r="I268" t="str">
        <f>_xlfn.XLOOKUP(L268,'Interrogation Summary Hydro'!A:A,'Interrogation Summary Hydro'!D:D,"No hydrosystem detection")</f>
        <v>No hydrosystem detection</v>
      </c>
      <c r="J268" s="2" t="str">
        <f>_xlfn.XLOOKUP(L268,'Interrogation Summary Hydro'!A:A,'Interrogation Summary Hydro'!E:E,"#NA")</f>
        <v>#NA</v>
      </c>
      <c r="K268" s="2" t="str" cm="1">
        <f t="array" ref="K268">VLOOKUP($L268&amp;U268,CHOOSE({1,2},MULTILOOKUP!$A$2:$A$436&amp;MULTILOOKUP!$B$2:$B$436,MULTILOOKUP!$C$2:$C$436),2,FALSE)</f>
        <v>A1</v>
      </c>
      <c r="L268" t="s">
        <v>289</v>
      </c>
      <c r="M268" t="s">
        <v>290</v>
      </c>
      <c r="N268">
        <v>3</v>
      </c>
      <c r="O268" t="s">
        <v>20</v>
      </c>
      <c r="P268">
        <v>2</v>
      </c>
      <c r="Q268" t="s">
        <v>21</v>
      </c>
      <c r="R268" t="s">
        <v>22</v>
      </c>
      <c r="S268" t="s">
        <v>23</v>
      </c>
      <c r="T268" t="s">
        <v>24</v>
      </c>
      <c r="U268" s="1">
        <v>45383.690370370372</v>
      </c>
      <c r="V268" t="s">
        <v>33</v>
      </c>
      <c r="W268" t="s">
        <v>209</v>
      </c>
      <c r="X268" s="2">
        <v>45383</v>
      </c>
      <c r="Y268" s="2">
        <v>45383</v>
      </c>
      <c r="Z268" t="s">
        <v>209</v>
      </c>
      <c r="AA268">
        <v>94</v>
      </c>
      <c r="AB268" t="s">
        <v>28</v>
      </c>
      <c r="AC268">
        <v>1</v>
      </c>
    </row>
    <row r="269" spans="1:29" x14ac:dyDescent="0.25">
      <c r="A269">
        <f t="shared" si="16"/>
        <v>0</v>
      </c>
      <c r="B269">
        <f t="shared" si="17"/>
        <v>2</v>
      </c>
      <c r="C269" t="str">
        <f t="shared" si="18"/>
        <v>NA</v>
      </c>
      <c r="D269">
        <f t="shared" si="19"/>
        <v>0</v>
      </c>
      <c r="E269" t="e">
        <f>VLOOKUP(L269,Hydro[],2,FALSE)</f>
        <v>#N/A</v>
      </c>
      <c r="F269" t="e">
        <f>MATCH(L269,'VLOOKUP Function'!A:A,0)</f>
        <v>#N/A</v>
      </c>
      <c r="G269" t="e" cm="1">
        <f t="array" ref="G269">INDEX('VLOOKUP Function'!B:B,F269)</f>
        <v>#N/A</v>
      </c>
      <c r="H269" t="e">
        <f>INDEX('VLOOKUP Function'!B:B, MATCH('Interrogation Detail Lochsa'!L269,'VLOOKUP Function'!A:A,0))</f>
        <v>#N/A</v>
      </c>
      <c r="I269" t="str">
        <f>_xlfn.XLOOKUP(L269,'Interrogation Summary Hydro'!A:A,'Interrogation Summary Hydro'!D:D,"No hydrosystem detection")</f>
        <v>No hydrosystem detection</v>
      </c>
      <c r="J269" s="2" t="str">
        <f>_xlfn.XLOOKUP(L269,'Interrogation Summary Hydro'!A:A,'Interrogation Summary Hydro'!E:E,"#NA")</f>
        <v>#NA</v>
      </c>
      <c r="K269" s="2" t="str" cm="1">
        <f t="array" ref="K269">VLOOKUP($L269&amp;U269,CHOOSE({1,2},MULTILOOKUP!$A$2:$A$436&amp;MULTILOOKUP!$B$2:$B$436,MULTILOOKUP!$C$2:$C$436),2,FALSE)</f>
        <v>A1</v>
      </c>
      <c r="L269" t="s">
        <v>289</v>
      </c>
      <c r="M269" t="s">
        <v>290</v>
      </c>
      <c r="N269">
        <v>3</v>
      </c>
      <c r="O269" t="s">
        <v>20</v>
      </c>
      <c r="P269">
        <v>2</v>
      </c>
      <c r="Q269" t="s">
        <v>21</v>
      </c>
      <c r="R269" t="s">
        <v>22</v>
      </c>
      <c r="S269" t="s">
        <v>23</v>
      </c>
      <c r="T269" t="s">
        <v>24</v>
      </c>
      <c r="U269" s="1">
        <v>45384.770324074074</v>
      </c>
      <c r="V269" t="s">
        <v>33</v>
      </c>
      <c r="W269" t="s">
        <v>209</v>
      </c>
      <c r="X269" s="2">
        <v>45383</v>
      </c>
      <c r="Y269" s="2">
        <v>45383</v>
      </c>
      <c r="Z269" t="s">
        <v>209</v>
      </c>
      <c r="AA269">
        <v>94</v>
      </c>
      <c r="AB269" t="s">
        <v>28</v>
      </c>
      <c r="AC269">
        <v>1</v>
      </c>
    </row>
    <row r="270" spans="1:29" x14ac:dyDescent="0.25">
      <c r="A270">
        <f t="shared" si="16"/>
        <v>0</v>
      </c>
      <c r="B270">
        <f t="shared" si="17"/>
        <v>3</v>
      </c>
      <c r="C270" t="str">
        <f t="shared" si="18"/>
        <v>NA</v>
      </c>
      <c r="D270">
        <f t="shared" si="19"/>
        <v>0</v>
      </c>
      <c r="E270" t="e">
        <f>VLOOKUP(L270,Hydro[],2,FALSE)</f>
        <v>#N/A</v>
      </c>
      <c r="F270" t="e">
        <f>MATCH(L270,'VLOOKUP Function'!A:A,0)</f>
        <v>#N/A</v>
      </c>
      <c r="G270" t="e" cm="1">
        <f t="array" ref="G270">INDEX('VLOOKUP Function'!B:B,F270)</f>
        <v>#N/A</v>
      </c>
      <c r="H270" t="e">
        <f>INDEX('VLOOKUP Function'!B:B, MATCH('Interrogation Detail Lochsa'!L270,'VLOOKUP Function'!A:A,0))</f>
        <v>#N/A</v>
      </c>
      <c r="I270" t="str">
        <f>_xlfn.XLOOKUP(L270,'Interrogation Summary Hydro'!A:A,'Interrogation Summary Hydro'!D:D,"No hydrosystem detection")</f>
        <v>No hydrosystem detection</v>
      </c>
      <c r="J270" s="2" t="str">
        <f>_xlfn.XLOOKUP(L270,'Interrogation Summary Hydro'!A:A,'Interrogation Summary Hydro'!E:E,"#NA")</f>
        <v>#NA</v>
      </c>
      <c r="K270" s="2" t="str" cm="1">
        <f t="array" ref="K270">VLOOKUP($L270&amp;U270,CHOOSE({1,2},MULTILOOKUP!$A$2:$A$436&amp;MULTILOOKUP!$B$2:$B$436,MULTILOOKUP!$C$2:$C$436),2,FALSE)</f>
        <v>BB</v>
      </c>
      <c r="L270" t="s">
        <v>289</v>
      </c>
      <c r="M270" t="s">
        <v>290</v>
      </c>
      <c r="N270">
        <v>3</v>
      </c>
      <c r="O270" t="s">
        <v>20</v>
      </c>
      <c r="P270">
        <v>2</v>
      </c>
      <c r="Q270" t="s">
        <v>21</v>
      </c>
      <c r="R270" t="s">
        <v>22</v>
      </c>
      <c r="S270" t="s">
        <v>23</v>
      </c>
      <c r="T270" t="s">
        <v>24</v>
      </c>
      <c r="U270" s="1">
        <v>45385.672986111109</v>
      </c>
      <c r="V270" t="s">
        <v>199</v>
      </c>
      <c r="W270" t="s">
        <v>209</v>
      </c>
      <c r="X270" s="2">
        <v>45383</v>
      </c>
      <c r="Y270" s="2">
        <v>45383</v>
      </c>
      <c r="Z270" t="s">
        <v>209</v>
      </c>
      <c r="AA270">
        <v>94</v>
      </c>
      <c r="AB270" t="s">
        <v>28</v>
      </c>
      <c r="AC270">
        <v>1</v>
      </c>
    </row>
    <row r="271" spans="1:29" x14ac:dyDescent="0.25">
      <c r="A271">
        <f t="shared" si="16"/>
        <v>1</v>
      </c>
      <c r="B271">
        <f t="shared" si="17"/>
        <v>1</v>
      </c>
      <c r="C271" t="str">
        <f t="shared" si="18"/>
        <v>SY2025</v>
      </c>
      <c r="D271">
        <f t="shared" si="19"/>
        <v>0</v>
      </c>
      <c r="E271" t="str">
        <f>VLOOKUP(L271,Hydro[],2,FALSE)</f>
        <v>GRA - Lower Granite Dam Adult</v>
      </c>
      <c r="F271">
        <f>MATCH(L271,'VLOOKUP Function'!A:A,0)</f>
        <v>102</v>
      </c>
      <c r="G271" t="str" cm="1">
        <f t="array" ref="G271">INDEX('VLOOKUP Function'!B:B,F271)</f>
        <v>GRA - Lower Granite Dam Adult</v>
      </c>
      <c r="H271" t="str">
        <f>INDEX('VLOOKUP Function'!B:B, MATCH('Interrogation Detail Lochsa'!L271,'VLOOKUP Function'!A:A,0))</f>
        <v>GRA - Lower Granite Dam Adult</v>
      </c>
      <c r="I271" t="str">
        <f>_xlfn.XLOOKUP(L271,'Interrogation Summary Hydro'!A:A,'Interrogation Summary Hydro'!D:D,"No hydrosystem detection")</f>
        <v>GRA - Lower Granite Dam Adult</v>
      </c>
      <c r="J271" s="2">
        <f>_xlfn.XLOOKUP(L271,'Interrogation Summary Hydro'!A:A,'Interrogation Summary Hydro'!E:E,"#NA")</f>
        <v>45609.490949074076</v>
      </c>
      <c r="K271" s="2" t="str" cm="1">
        <f t="array" ref="K271">VLOOKUP($L271&amp;U271,CHOOSE({1,2},MULTILOOKUP!$A$2:$A$436&amp;MULTILOOKUP!$B$2:$B$436,MULTILOOKUP!$C$2:$C$436),2,FALSE)</f>
        <v>A1</v>
      </c>
      <c r="L271" t="s">
        <v>291</v>
      </c>
      <c r="M271" t="s">
        <v>292</v>
      </c>
      <c r="N271">
        <v>3</v>
      </c>
      <c r="O271" t="s">
        <v>20</v>
      </c>
      <c r="P271">
        <v>2</v>
      </c>
      <c r="Q271" t="s">
        <v>21</v>
      </c>
      <c r="R271" t="s">
        <v>113</v>
      </c>
      <c r="S271" t="s">
        <v>112</v>
      </c>
      <c r="T271" t="s">
        <v>29</v>
      </c>
      <c r="U271" s="1">
        <v>45716.179247685184</v>
      </c>
      <c r="V271" t="s">
        <v>33</v>
      </c>
      <c r="W271" t="s">
        <v>293</v>
      </c>
      <c r="X271" s="2">
        <v>45608</v>
      </c>
      <c r="Y271" s="2">
        <v>45608</v>
      </c>
      <c r="Z271" t="s">
        <v>294</v>
      </c>
      <c r="AA271">
        <v>840</v>
      </c>
      <c r="AB271" t="s">
        <v>28</v>
      </c>
      <c r="AC271">
        <v>1</v>
      </c>
    </row>
    <row r="272" spans="1:29" x14ac:dyDescent="0.25">
      <c r="A272">
        <f t="shared" si="16"/>
        <v>1</v>
      </c>
      <c r="B272">
        <f t="shared" si="17"/>
        <v>1</v>
      </c>
      <c r="C272" t="str">
        <f t="shared" si="18"/>
        <v>NA</v>
      </c>
      <c r="D272">
        <f t="shared" si="19"/>
        <v>0</v>
      </c>
      <c r="E272" t="str">
        <f>VLOOKUP(L272,Hydro[],2,FALSE)</f>
        <v>GRA - Lower Granite Dam Adult</v>
      </c>
      <c r="F272">
        <f>MATCH(L272,'VLOOKUP Function'!A:A,0)</f>
        <v>103</v>
      </c>
      <c r="G272" t="str" cm="1">
        <f t="array" ref="G272">INDEX('VLOOKUP Function'!B:B,F272)</f>
        <v>GRA - Lower Granite Dam Adult</v>
      </c>
      <c r="H272" t="str">
        <f>INDEX('VLOOKUP Function'!B:B, MATCH('Interrogation Detail Lochsa'!L272,'VLOOKUP Function'!A:A,0))</f>
        <v>GRA - Lower Granite Dam Adult</v>
      </c>
      <c r="I272" t="str">
        <f>_xlfn.XLOOKUP(L272,'Interrogation Summary Hydro'!A:A,'Interrogation Summary Hydro'!D:D,"No hydrosystem detection")</f>
        <v>GRA - Lower Granite Dam Adult</v>
      </c>
      <c r="J272" s="2">
        <f>_xlfn.XLOOKUP(L272,'Interrogation Summary Hydro'!A:A,'Interrogation Summary Hydro'!E:E,"#NA")</f>
        <v>45240.482511574075</v>
      </c>
      <c r="K272" s="2" t="str" cm="1">
        <f t="array" ref="K272">VLOOKUP($L272&amp;U272,CHOOSE({1,2},MULTILOOKUP!$A$2:$A$436&amp;MULTILOOKUP!$B$2:$B$436,MULTILOOKUP!$C$2:$C$436),2,FALSE)</f>
        <v>B6</v>
      </c>
      <c r="L272" t="s">
        <v>295</v>
      </c>
      <c r="M272" t="s">
        <v>296</v>
      </c>
      <c r="N272">
        <v>3</v>
      </c>
      <c r="O272" t="s">
        <v>20</v>
      </c>
      <c r="P272">
        <v>2</v>
      </c>
      <c r="Q272" t="s">
        <v>21</v>
      </c>
      <c r="R272" t="s">
        <v>113</v>
      </c>
      <c r="S272" t="s">
        <v>112</v>
      </c>
      <c r="T272" t="s">
        <v>24</v>
      </c>
      <c r="U272" s="1">
        <v>45377.4996875</v>
      </c>
      <c r="V272" t="s">
        <v>59</v>
      </c>
      <c r="W272" t="s">
        <v>293</v>
      </c>
      <c r="X272" s="2">
        <v>45237</v>
      </c>
      <c r="Y272" s="2">
        <v>45237</v>
      </c>
      <c r="Z272" t="s">
        <v>294</v>
      </c>
      <c r="AB272" t="s">
        <v>28</v>
      </c>
      <c r="AC272">
        <v>1</v>
      </c>
    </row>
    <row r="273" spans="1:29" x14ac:dyDescent="0.25">
      <c r="A273">
        <f t="shared" si="16"/>
        <v>0</v>
      </c>
      <c r="B273">
        <f t="shared" si="17"/>
        <v>2</v>
      </c>
      <c r="C273" t="str">
        <f t="shared" si="18"/>
        <v>NA</v>
      </c>
      <c r="D273">
        <f t="shared" si="19"/>
        <v>0</v>
      </c>
      <c r="E273" t="str">
        <f>VLOOKUP(L273,Hydro[],2,FALSE)</f>
        <v>GRA - Lower Granite Dam Adult</v>
      </c>
      <c r="F273">
        <f>MATCH(L273,'VLOOKUP Function'!A:A,0)</f>
        <v>103</v>
      </c>
      <c r="G273" t="str" cm="1">
        <f t="array" ref="G273">INDEX('VLOOKUP Function'!B:B,F273)</f>
        <v>GRA - Lower Granite Dam Adult</v>
      </c>
      <c r="H273" t="str">
        <f>INDEX('VLOOKUP Function'!B:B, MATCH('Interrogation Detail Lochsa'!L273,'VLOOKUP Function'!A:A,0))</f>
        <v>GRA - Lower Granite Dam Adult</v>
      </c>
      <c r="I273" t="str">
        <f>_xlfn.XLOOKUP(L273,'Interrogation Summary Hydro'!A:A,'Interrogation Summary Hydro'!D:D,"No hydrosystem detection")</f>
        <v>GRA - Lower Granite Dam Adult</v>
      </c>
      <c r="J273" s="2">
        <f>_xlfn.XLOOKUP(L273,'Interrogation Summary Hydro'!A:A,'Interrogation Summary Hydro'!E:E,"#NA")</f>
        <v>45240.482511574075</v>
      </c>
      <c r="K273" s="2" t="str" cm="1">
        <f t="array" ref="K273">VLOOKUP($L273&amp;U273,CHOOSE({1,2},MULTILOOKUP!$A$2:$A$436&amp;MULTILOOKUP!$B$2:$B$436,MULTILOOKUP!$C$2:$C$436),2,FALSE)</f>
        <v>A1</v>
      </c>
      <c r="L273" t="s">
        <v>295</v>
      </c>
      <c r="M273" t="s">
        <v>296</v>
      </c>
      <c r="N273">
        <v>3</v>
      </c>
      <c r="O273" t="s">
        <v>20</v>
      </c>
      <c r="P273">
        <v>2</v>
      </c>
      <c r="Q273" t="s">
        <v>21</v>
      </c>
      <c r="R273" t="s">
        <v>113</v>
      </c>
      <c r="S273" t="s">
        <v>112</v>
      </c>
      <c r="T273" t="s">
        <v>29</v>
      </c>
      <c r="U273" s="1">
        <v>45377.810914351852</v>
      </c>
      <c r="V273" t="s">
        <v>33</v>
      </c>
      <c r="W273" t="s">
        <v>293</v>
      </c>
      <c r="X273" s="2">
        <v>45237</v>
      </c>
      <c r="Y273" s="2">
        <v>45237</v>
      </c>
      <c r="Z273" t="s">
        <v>294</v>
      </c>
      <c r="AB273" t="s">
        <v>28</v>
      </c>
      <c r="AC273">
        <v>1</v>
      </c>
    </row>
    <row r="274" spans="1:29" x14ac:dyDescent="0.25">
      <c r="A274">
        <f t="shared" si="16"/>
        <v>1</v>
      </c>
      <c r="B274">
        <f t="shared" si="17"/>
        <v>1</v>
      </c>
      <c r="C274" t="str">
        <f t="shared" si="18"/>
        <v>NA</v>
      </c>
      <c r="D274">
        <f t="shared" si="19"/>
        <v>0</v>
      </c>
      <c r="E274" t="str">
        <f>VLOOKUP(L274,Hydro[],2,FALSE)</f>
        <v>GRA - Lower Granite Dam Adult</v>
      </c>
      <c r="F274">
        <f>MATCH(L274,'VLOOKUP Function'!A:A,0)</f>
        <v>104</v>
      </c>
      <c r="G274" t="str" cm="1">
        <f t="array" ref="G274">INDEX('VLOOKUP Function'!B:B,F274)</f>
        <v>GRA - Lower Granite Dam Adult</v>
      </c>
      <c r="H274" t="str">
        <f>INDEX('VLOOKUP Function'!B:B, MATCH('Interrogation Detail Lochsa'!L274,'VLOOKUP Function'!A:A,0))</f>
        <v>GRA - Lower Granite Dam Adult</v>
      </c>
      <c r="I274" t="str">
        <f>_xlfn.XLOOKUP(L274,'Interrogation Summary Hydro'!A:A,'Interrogation Summary Hydro'!D:D,"No hydrosystem detection")</f>
        <v>GRA - Lower Granite Dam Adult</v>
      </c>
      <c r="J274" s="2">
        <f>_xlfn.XLOOKUP(L274,'Interrogation Summary Hydro'!A:A,'Interrogation Summary Hydro'!E:E,"#NA")</f>
        <v>45238.357442129629</v>
      </c>
      <c r="K274" s="2" t="str" cm="1">
        <f t="array" ref="K274">VLOOKUP($L274&amp;U274,CHOOSE({1,2},MULTILOOKUP!$A$2:$A$436&amp;MULTILOOKUP!$B$2:$B$436,MULTILOOKUP!$C$2:$C$436),2,FALSE)</f>
        <v>B9</v>
      </c>
      <c r="L274" t="s">
        <v>297</v>
      </c>
      <c r="M274" t="s">
        <v>296</v>
      </c>
      <c r="N274">
        <v>3</v>
      </c>
      <c r="O274" t="s">
        <v>20</v>
      </c>
      <c r="P274">
        <v>2</v>
      </c>
      <c r="Q274" t="s">
        <v>21</v>
      </c>
      <c r="R274" t="s">
        <v>113</v>
      </c>
      <c r="S274" t="s">
        <v>112</v>
      </c>
      <c r="T274" t="s">
        <v>24</v>
      </c>
      <c r="U274" s="1">
        <v>45377.109386574077</v>
      </c>
      <c r="V274" t="s">
        <v>25</v>
      </c>
      <c r="W274" t="s">
        <v>293</v>
      </c>
      <c r="X274" s="2">
        <v>45237</v>
      </c>
      <c r="Y274" s="2">
        <v>45237</v>
      </c>
      <c r="Z274" t="s">
        <v>294</v>
      </c>
      <c r="AB274" t="s">
        <v>28</v>
      </c>
      <c r="AC274">
        <v>1</v>
      </c>
    </row>
    <row r="275" spans="1:29" x14ac:dyDescent="0.25">
      <c r="A275">
        <f t="shared" si="16"/>
        <v>1</v>
      </c>
      <c r="B275">
        <f t="shared" si="17"/>
        <v>1</v>
      </c>
      <c r="C275" t="str">
        <f t="shared" si="18"/>
        <v>NA</v>
      </c>
      <c r="D275">
        <f t="shared" si="19"/>
        <v>0</v>
      </c>
      <c r="E275" t="str">
        <f>VLOOKUP(L275,Hydro[],2,FALSE)</f>
        <v>GRA - Lower Granite Dam Adult</v>
      </c>
      <c r="F275">
        <f>MATCH(L275,'VLOOKUP Function'!A:A,0)</f>
        <v>105</v>
      </c>
      <c r="G275" t="str" cm="1">
        <f t="array" ref="G275">INDEX('VLOOKUP Function'!B:B,F275)</f>
        <v>GRA - Lower Granite Dam Adult</v>
      </c>
      <c r="H275" t="str">
        <f>INDEX('VLOOKUP Function'!B:B, MATCH('Interrogation Detail Lochsa'!L275,'VLOOKUP Function'!A:A,0))</f>
        <v>GRA - Lower Granite Dam Adult</v>
      </c>
      <c r="I275" t="str">
        <f>_xlfn.XLOOKUP(L275,'Interrogation Summary Hydro'!A:A,'Interrogation Summary Hydro'!D:D,"No hydrosystem detection")</f>
        <v>GRA - Lower Granite Dam Adult</v>
      </c>
      <c r="J275" s="2">
        <f>_xlfn.XLOOKUP(L275,'Interrogation Summary Hydro'!A:A,'Interrogation Summary Hydro'!E:E,"#NA")</f>
        <v>45238.696608796294</v>
      </c>
      <c r="K275" s="2" t="str" cm="1">
        <f t="array" ref="K275">VLOOKUP($L275&amp;U275,CHOOSE({1,2},MULTILOOKUP!$A$2:$A$436&amp;MULTILOOKUP!$B$2:$B$436,MULTILOOKUP!$C$2:$C$436),2,FALSE)</f>
        <v>BA</v>
      </c>
      <c r="L275" t="s">
        <v>298</v>
      </c>
      <c r="M275" t="s">
        <v>296</v>
      </c>
      <c r="N275">
        <v>3</v>
      </c>
      <c r="O275" t="s">
        <v>20</v>
      </c>
      <c r="P275">
        <v>2</v>
      </c>
      <c r="Q275" t="s">
        <v>21</v>
      </c>
      <c r="R275" t="s">
        <v>113</v>
      </c>
      <c r="S275" t="s">
        <v>112</v>
      </c>
      <c r="T275" t="s">
        <v>24</v>
      </c>
      <c r="U275" s="1">
        <v>45437.27652777778</v>
      </c>
      <c r="V275" t="s">
        <v>39</v>
      </c>
      <c r="W275" t="s">
        <v>293</v>
      </c>
      <c r="X275" s="2">
        <v>45237</v>
      </c>
      <c r="Y275" s="2">
        <v>45237</v>
      </c>
      <c r="Z275" t="s">
        <v>294</v>
      </c>
      <c r="AB275" t="s">
        <v>28</v>
      </c>
      <c r="AC275">
        <v>1</v>
      </c>
    </row>
    <row r="276" spans="1:29" x14ac:dyDescent="0.25">
      <c r="A276">
        <f t="shared" si="16"/>
        <v>0</v>
      </c>
      <c r="B276">
        <f t="shared" si="17"/>
        <v>2</v>
      </c>
      <c r="C276" t="str">
        <f t="shared" si="18"/>
        <v>NA</v>
      </c>
      <c r="D276">
        <f t="shared" si="19"/>
        <v>0</v>
      </c>
      <c r="E276" t="str">
        <f>VLOOKUP(L276,Hydro[],2,FALSE)</f>
        <v>GRA - Lower Granite Dam Adult</v>
      </c>
      <c r="F276">
        <f>MATCH(L276,'VLOOKUP Function'!A:A,0)</f>
        <v>105</v>
      </c>
      <c r="G276" t="str" cm="1">
        <f t="array" ref="G276">INDEX('VLOOKUP Function'!B:B,F276)</f>
        <v>GRA - Lower Granite Dam Adult</v>
      </c>
      <c r="H276" t="str">
        <f>INDEX('VLOOKUP Function'!B:B, MATCH('Interrogation Detail Lochsa'!L276,'VLOOKUP Function'!A:A,0))</f>
        <v>GRA - Lower Granite Dam Adult</v>
      </c>
      <c r="I276" t="str">
        <f>_xlfn.XLOOKUP(L276,'Interrogation Summary Hydro'!A:A,'Interrogation Summary Hydro'!D:D,"No hydrosystem detection")</f>
        <v>GRA - Lower Granite Dam Adult</v>
      </c>
      <c r="J276" s="2">
        <f>_xlfn.XLOOKUP(L276,'Interrogation Summary Hydro'!A:A,'Interrogation Summary Hydro'!E:E,"#NA")</f>
        <v>45238.696608796294</v>
      </c>
      <c r="K276" s="2" t="str" cm="1">
        <f t="array" ref="K276">VLOOKUP($L276&amp;U276,CHOOSE({1,2},MULTILOOKUP!$A$2:$A$436&amp;MULTILOOKUP!$B$2:$B$436,MULTILOOKUP!$C$2:$C$436),2,FALSE)</f>
        <v>B9</v>
      </c>
      <c r="L276" t="s">
        <v>298</v>
      </c>
      <c r="M276" t="s">
        <v>296</v>
      </c>
      <c r="N276">
        <v>3</v>
      </c>
      <c r="O276" t="s">
        <v>20</v>
      </c>
      <c r="P276">
        <v>2</v>
      </c>
      <c r="Q276" t="s">
        <v>21</v>
      </c>
      <c r="R276" t="s">
        <v>113</v>
      </c>
      <c r="S276" t="s">
        <v>112</v>
      </c>
      <c r="T276" t="s">
        <v>24</v>
      </c>
      <c r="U276" s="1">
        <v>45437.276712962965</v>
      </c>
      <c r="V276" t="s">
        <v>25</v>
      </c>
      <c r="W276" t="s">
        <v>293</v>
      </c>
      <c r="X276" s="2">
        <v>45237</v>
      </c>
      <c r="Y276" s="2">
        <v>45237</v>
      </c>
      <c r="Z276" t="s">
        <v>294</v>
      </c>
      <c r="AB276" t="s">
        <v>28</v>
      </c>
      <c r="AC276">
        <v>1</v>
      </c>
    </row>
    <row r="277" spans="1:29" x14ac:dyDescent="0.25">
      <c r="A277">
        <f t="shared" si="16"/>
        <v>1</v>
      </c>
      <c r="B277">
        <f t="shared" si="17"/>
        <v>1</v>
      </c>
      <c r="C277" t="str">
        <f t="shared" si="18"/>
        <v>NA</v>
      </c>
      <c r="D277">
        <f t="shared" si="19"/>
        <v>0</v>
      </c>
      <c r="E277" t="str">
        <f>VLOOKUP(L277,Hydro[],2,FALSE)</f>
        <v>GRA - Lower Granite Dam Adult</v>
      </c>
      <c r="F277">
        <f>MATCH(L277,'VLOOKUP Function'!A:A,0)</f>
        <v>106</v>
      </c>
      <c r="G277" t="str" cm="1">
        <f t="array" ref="G277">INDEX('VLOOKUP Function'!B:B,F277)</f>
        <v>GRA - Lower Granite Dam Adult</v>
      </c>
      <c r="H277" t="str">
        <f>INDEX('VLOOKUP Function'!B:B, MATCH('Interrogation Detail Lochsa'!L277,'VLOOKUP Function'!A:A,0))</f>
        <v>GRA - Lower Granite Dam Adult</v>
      </c>
      <c r="I277" t="str">
        <f>_xlfn.XLOOKUP(L277,'Interrogation Summary Hydro'!A:A,'Interrogation Summary Hydro'!D:D,"No hydrosystem detection")</f>
        <v>GRA - Lower Granite Dam Adult</v>
      </c>
      <c r="J277" s="2">
        <f>_xlfn.XLOOKUP(L277,'Interrogation Summary Hydro'!A:A,'Interrogation Summary Hydro'!E:E,"#NA")</f>
        <v>45237.818368055552</v>
      </c>
      <c r="K277" s="2" t="str" cm="1">
        <f t="array" ref="K277">VLOOKUP($L277&amp;U277,CHOOSE({1,2},MULTILOOKUP!$A$2:$A$436&amp;MULTILOOKUP!$B$2:$B$436,MULTILOOKUP!$C$2:$C$436),2,FALSE)</f>
        <v>A7</v>
      </c>
      <c r="L277" t="s">
        <v>299</v>
      </c>
      <c r="M277" t="s">
        <v>296</v>
      </c>
      <c r="N277">
        <v>3</v>
      </c>
      <c r="O277" t="s">
        <v>20</v>
      </c>
      <c r="P277">
        <v>2</v>
      </c>
      <c r="Q277" t="s">
        <v>21</v>
      </c>
      <c r="R277" t="s">
        <v>113</v>
      </c>
      <c r="S277" t="s">
        <v>112</v>
      </c>
      <c r="T277" t="s">
        <v>29</v>
      </c>
      <c r="U277" s="1">
        <v>45370.059918981482</v>
      </c>
      <c r="V277" t="s">
        <v>64</v>
      </c>
      <c r="W277" t="s">
        <v>293</v>
      </c>
      <c r="X277" s="2">
        <v>45237</v>
      </c>
      <c r="Y277" s="2">
        <v>45237</v>
      </c>
      <c r="Z277" t="s">
        <v>294</v>
      </c>
      <c r="AB277" t="s">
        <v>28</v>
      </c>
      <c r="AC277">
        <v>1</v>
      </c>
    </row>
    <row r="278" spans="1:29" x14ac:dyDescent="0.25">
      <c r="A278">
        <f t="shared" si="16"/>
        <v>1</v>
      </c>
      <c r="B278">
        <f t="shared" si="17"/>
        <v>1</v>
      </c>
      <c r="C278" t="str">
        <f t="shared" si="18"/>
        <v>NA</v>
      </c>
      <c r="D278">
        <f t="shared" si="19"/>
        <v>2</v>
      </c>
      <c r="E278" t="str">
        <f>VLOOKUP(L278,Hydro[],2,FALSE)</f>
        <v>BO1 - Bonneville Bradford Is. Ladder</v>
      </c>
      <c r="F278">
        <f>MATCH(L278,'VLOOKUP Function'!A:A,0)</f>
        <v>107</v>
      </c>
      <c r="G278" t="str" cm="1">
        <f t="array" ref="G278">INDEX('VLOOKUP Function'!B:B,F278)</f>
        <v>BO1 - Bonneville Bradford Is. Ladder</v>
      </c>
      <c r="H278" t="str">
        <f>INDEX('VLOOKUP Function'!B:B, MATCH('Interrogation Detail Lochsa'!L278,'VLOOKUP Function'!A:A,0))</f>
        <v>BO1 - Bonneville Bradford Is. Ladder</v>
      </c>
      <c r="I278" t="str">
        <f>_xlfn.XLOOKUP(L278,'Interrogation Summary Hydro'!A:A,'Interrogation Summary Hydro'!D:D,"No hydrosystem detection")</f>
        <v>BO1 - Bonneville Bradford Is. Ladder</v>
      </c>
      <c r="J278" s="2">
        <f>_xlfn.XLOOKUP(L278,'Interrogation Summary Hydro'!A:A,'Interrogation Summary Hydro'!E:E,"#NA")</f>
        <v>45152.355949074074</v>
      </c>
      <c r="K278" s="2" t="str" cm="1">
        <f t="array" ref="K278">VLOOKUP($L278&amp;U278,CHOOSE({1,2},MULTILOOKUP!$A$2:$A$436&amp;MULTILOOKUP!$B$2:$B$436,MULTILOOKUP!$C$2:$C$436),2,FALSE)</f>
        <v>B2</v>
      </c>
      <c r="L278" t="s">
        <v>300</v>
      </c>
      <c r="M278" t="s">
        <v>301</v>
      </c>
      <c r="N278">
        <v>3</v>
      </c>
      <c r="O278" t="s">
        <v>20</v>
      </c>
      <c r="P278">
        <v>2</v>
      </c>
      <c r="Q278" t="s">
        <v>21</v>
      </c>
      <c r="R278" t="s">
        <v>22</v>
      </c>
      <c r="S278" t="s">
        <v>23</v>
      </c>
      <c r="T278" t="s">
        <v>24</v>
      </c>
      <c r="U278" s="1">
        <v>45371.599618055552</v>
      </c>
      <c r="V278" t="s">
        <v>76</v>
      </c>
      <c r="W278" t="s">
        <v>40</v>
      </c>
      <c r="X278" s="2">
        <v>44321</v>
      </c>
      <c r="Y278" s="2">
        <v>44320</v>
      </c>
      <c r="Z278" t="s">
        <v>27</v>
      </c>
      <c r="AA278">
        <v>210</v>
      </c>
      <c r="AB278" t="s">
        <v>28</v>
      </c>
      <c r="AC278">
        <v>1</v>
      </c>
    </row>
    <row r="279" spans="1:29" x14ac:dyDescent="0.25">
      <c r="A279">
        <f t="shared" si="16"/>
        <v>0</v>
      </c>
      <c r="B279">
        <f t="shared" si="17"/>
        <v>2</v>
      </c>
      <c r="C279" t="str">
        <f t="shared" si="18"/>
        <v>NA</v>
      </c>
      <c r="D279">
        <f t="shared" si="19"/>
        <v>2</v>
      </c>
      <c r="E279" t="str">
        <f>VLOOKUP(L279,Hydro[],2,FALSE)</f>
        <v>BO1 - Bonneville Bradford Is. Ladder</v>
      </c>
      <c r="F279">
        <f>MATCH(L279,'VLOOKUP Function'!A:A,0)</f>
        <v>107</v>
      </c>
      <c r="G279" t="str" cm="1">
        <f t="array" ref="G279">INDEX('VLOOKUP Function'!B:B,F279)</f>
        <v>BO1 - Bonneville Bradford Is. Ladder</v>
      </c>
      <c r="H279" t="str">
        <f>INDEX('VLOOKUP Function'!B:B, MATCH('Interrogation Detail Lochsa'!L279,'VLOOKUP Function'!A:A,0))</f>
        <v>BO1 - Bonneville Bradford Is. Ladder</v>
      </c>
      <c r="I279" t="str">
        <f>_xlfn.XLOOKUP(L279,'Interrogation Summary Hydro'!A:A,'Interrogation Summary Hydro'!D:D,"No hydrosystem detection")</f>
        <v>BO1 - Bonneville Bradford Is. Ladder</v>
      </c>
      <c r="J279" s="2">
        <f>_xlfn.XLOOKUP(L279,'Interrogation Summary Hydro'!A:A,'Interrogation Summary Hydro'!E:E,"#NA")</f>
        <v>45152.355949074074</v>
      </c>
      <c r="K279" s="2" t="str" cm="1">
        <f t="array" ref="K279">VLOOKUP($L279&amp;U279,CHOOSE({1,2},MULTILOOKUP!$A$2:$A$436&amp;MULTILOOKUP!$B$2:$B$436,MULTILOOKUP!$C$2:$C$436),2,FALSE)</f>
        <v>A8</v>
      </c>
      <c r="L279" t="s">
        <v>300</v>
      </c>
      <c r="M279" t="s">
        <v>301</v>
      </c>
      <c r="N279">
        <v>3</v>
      </c>
      <c r="O279" t="s">
        <v>20</v>
      </c>
      <c r="P279">
        <v>2</v>
      </c>
      <c r="Q279" t="s">
        <v>21</v>
      </c>
      <c r="R279" t="s">
        <v>22</v>
      </c>
      <c r="S279" t="s">
        <v>23</v>
      </c>
      <c r="T279" t="s">
        <v>29</v>
      </c>
      <c r="U279" s="1">
        <v>45371.756736111114</v>
      </c>
      <c r="V279" t="s">
        <v>100</v>
      </c>
      <c r="W279" t="s">
        <v>40</v>
      </c>
      <c r="X279" s="2">
        <v>44321</v>
      </c>
      <c r="Y279" s="2">
        <v>44320</v>
      </c>
      <c r="Z279" t="s">
        <v>27</v>
      </c>
      <c r="AA279">
        <v>210</v>
      </c>
      <c r="AB279" t="s">
        <v>28</v>
      </c>
      <c r="AC279">
        <v>1</v>
      </c>
    </row>
    <row r="280" spans="1:29" x14ac:dyDescent="0.25">
      <c r="A280">
        <f t="shared" si="16"/>
        <v>1</v>
      </c>
      <c r="B280">
        <f t="shared" si="17"/>
        <v>1</v>
      </c>
      <c r="C280" t="str">
        <f t="shared" si="18"/>
        <v>NA</v>
      </c>
      <c r="D280">
        <f t="shared" si="19"/>
        <v>2</v>
      </c>
      <c r="E280" t="str">
        <f>VLOOKUP(L280,Hydro[],2,FALSE)</f>
        <v>BO1 - Bonneville Bradford Is. Ladder</v>
      </c>
      <c r="F280">
        <f>MATCH(L280,'VLOOKUP Function'!A:A,0)</f>
        <v>108</v>
      </c>
      <c r="G280" t="str" cm="1">
        <f t="array" ref="G280">INDEX('VLOOKUP Function'!B:B,F280)</f>
        <v>BO1 - Bonneville Bradford Is. Ladder</v>
      </c>
      <c r="H280" t="str">
        <f>INDEX('VLOOKUP Function'!B:B, MATCH('Interrogation Detail Lochsa'!L280,'VLOOKUP Function'!A:A,0))</f>
        <v>BO1 - Bonneville Bradford Is. Ladder</v>
      </c>
      <c r="I280" t="str">
        <f>_xlfn.XLOOKUP(L280,'Interrogation Summary Hydro'!A:A,'Interrogation Summary Hydro'!D:D,"No hydrosystem detection")</f>
        <v>BO1 - Bonneville Bradford Is. Ladder</v>
      </c>
      <c r="J280" s="2">
        <f>_xlfn.XLOOKUP(L280,'Interrogation Summary Hydro'!A:A,'Interrogation Summary Hydro'!E:E,"#NA")</f>
        <v>45153.414606481485</v>
      </c>
      <c r="K280" s="2" t="str" cm="1">
        <f t="array" ref="K280">VLOOKUP($L280&amp;U280,CHOOSE({1,2},MULTILOOKUP!$A$2:$A$436&amp;MULTILOOKUP!$B$2:$B$436,MULTILOOKUP!$C$2:$C$436),2,FALSE)</f>
        <v>B3</v>
      </c>
      <c r="L280" t="s">
        <v>302</v>
      </c>
      <c r="M280" t="s">
        <v>303</v>
      </c>
      <c r="N280">
        <v>3</v>
      </c>
      <c r="O280" t="s">
        <v>20</v>
      </c>
      <c r="P280">
        <v>2</v>
      </c>
      <c r="Q280" t="s">
        <v>21</v>
      </c>
      <c r="R280" t="s">
        <v>22</v>
      </c>
      <c r="S280" t="s">
        <v>23</v>
      </c>
      <c r="T280" t="s">
        <v>24</v>
      </c>
      <c r="U280" s="1">
        <v>45371.662662037037</v>
      </c>
      <c r="V280" t="s">
        <v>78</v>
      </c>
      <c r="W280" t="s">
        <v>26</v>
      </c>
      <c r="X280" s="2">
        <v>44323</v>
      </c>
      <c r="Y280" s="2">
        <v>44322</v>
      </c>
      <c r="Z280" t="s">
        <v>27</v>
      </c>
      <c r="AA280">
        <v>174</v>
      </c>
      <c r="AB280" t="s">
        <v>28</v>
      </c>
      <c r="AC280">
        <v>1</v>
      </c>
    </row>
    <row r="281" spans="1:29" x14ac:dyDescent="0.25">
      <c r="A281">
        <f t="shared" si="16"/>
        <v>1</v>
      </c>
      <c r="B281">
        <f t="shared" si="17"/>
        <v>1</v>
      </c>
      <c r="C281" t="str">
        <f t="shared" si="18"/>
        <v>NA</v>
      </c>
      <c r="D281">
        <f t="shared" si="19"/>
        <v>0</v>
      </c>
      <c r="E281" t="e">
        <f>VLOOKUP(L281,Hydro[],2,FALSE)</f>
        <v>#N/A</v>
      </c>
      <c r="F281" t="e">
        <f>MATCH(L281,'VLOOKUP Function'!A:A,0)</f>
        <v>#N/A</v>
      </c>
      <c r="G281" t="e" cm="1">
        <f t="array" ref="G281">INDEX('VLOOKUP Function'!B:B,F281)</f>
        <v>#N/A</v>
      </c>
      <c r="H281" t="e">
        <f>INDEX('VLOOKUP Function'!B:B, MATCH('Interrogation Detail Lochsa'!L281,'VLOOKUP Function'!A:A,0))</f>
        <v>#N/A</v>
      </c>
      <c r="I281" t="str">
        <f>_xlfn.XLOOKUP(L281,'Interrogation Summary Hydro'!A:A,'Interrogation Summary Hydro'!D:D,"No hydrosystem detection")</f>
        <v>No hydrosystem detection</v>
      </c>
      <c r="J281" s="2" t="str">
        <f>_xlfn.XLOOKUP(L281,'Interrogation Summary Hydro'!A:A,'Interrogation Summary Hydro'!E:E,"#NA")</f>
        <v>#NA</v>
      </c>
      <c r="K281" s="2" t="str" cm="1">
        <f t="array" ref="K281">VLOOKUP($L281&amp;U281,CHOOSE({1,2},MULTILOOKUP!$A$2:$A$436&amp;MULTILOOKUP!$B$2:$B$436,MULTILOOKUP!$C$2:$C$436),2,FALSE)</f>
        <v>B8</v>
      </c>
      <c r="L281" t="s">
        <v>304</v>
      </c>
      <c r="M281" t="s">
        <v>305</v>
      </c>
      <c r="N281">
        <v>3</v>
      </c>
      <c r="O281" t="s">
        <v>20</v>
      </c>
      <c r="P281">
        <v>2</v>
      </c>
      <c r="Q281" t="s">
        <v>21</v>
      </c>
      <c r="R281" t="s">
        <v>98</v>
      </c>
      <c r="S281" t="s">
        <v>99</v>
      </c>
      <c r="T281" t="s">
        <v>29</v>
      </c>
      <c r="U281" s="1">
        <v>45396.510648148149</v>
      </c>
      <c r="V281" t="s">
        <v>65</v>
      </c>
      <c r="W281" t="s">
        <v>306</v>
      </c>
      <c r="X281" s="2">
        <v>45393</v>
      </c>
      <c r="Y281" s="2">
        <v>45294</v>
      </c>
      <c r="Z281" t="s">
        <v>294</v>
      </c>
      <c r="AB281" t="s">
        <v>28</v>
      </c>
      <c r="AC281">
        <v>1</v>
      </c>
    </row>
    <row r="282" spans="1:29" x14ac:dyDescent="0.25">
      <c r="A282">
        <f t="shared" si="16"/>
        <v>1</v>
      </c>
      <c r="B282">
        <f t="shared" si="17"/>
        <v>1</v>
      </c>
      <c r="C282" t="str">
        <f t="shared" si="18"/>
        <v>SY2025</v>
      </c>
      <c r="D282">
        <f t="shared" si="19"/>
        <v>0</v>
      </c>
      <c r="E282" t="str">
        <f>VLOOKUP(L282,Hydro[],2,FALSE)</f>
        <v>GRA - Lower Granite Dam Adult</v>
      </c>
      <c r="F282">
        <f>MATCH(L282,'VLOOKUP Function'!A:A,0)</f>
        <v>109</v>
      </c>
      <c r="G282" t="str" cm="1">
        <f t="array" ref="G282">INDEX('VLOOKUP Function'!B:B,F282)</f>
        <v>GRA - Lower Granite Dam Adult</v>
      </c>
      <c r="H282" t="str">
        <f>INDEX('VLOOKUP Function'!B:B, MATCH('Interrogation Detail Lochsa'!L282,'VLOOKUP Function'!A:A,0))</f>
        <v>GRA - Lower Granite Dam Adult</v>
      </c>
      <c r="I282" t="str">
        <f>_xlfn.XLOOKUP(L282,'Interrogation Summary Hydro'!A:A,'Interrogation Summary Hydro'!D:D,"No hydrosystem detection")</f>
        <v>GRA - Lower Granite Dam Adult</v>
      </c>
      <c r="J282" s="2">
        <f>_xlfn.XLOOKUP(L282,'Interrogation Summary Hydro'!A:A,'Interrogation Summary Hydro'!E:E,"#NA")</f>
        <v>45735.480706018519</v>
      </c>
      <c r="K282" s="2" t="str" cm="1">
        <f t="array" ref="K282">VLOOKUP($L282&amp;U282,CHOOSE({1,2},MULTILOOKUP!$A$2:$A$436&amp;MULTILOOKUP!$B$2:$B$436,MULTILOOKUP!$C$2:$C$436),2,FALSE)</f>
        <v>A1</v>
      </c>
      <c r="L282" t="s">
        <v>307</v>
      </c>
      <c r="M282" t="s">
        <v>308</v>
      </c>
      <c r="N282">
        <v>3</v>
      </c>
      <c r="O282" t="s">
        <v>20</v>
      </c>
      <c r="P282">
        <v>2</v>
      </c>
      <c r="Q282" t="s">
        <v>21</v>
      </c>
      <c r="R282" t="s">
        <v>22</v>
      </c>
      <c r="S282" t="s">
        <v>23</v>
      </c>
      <c r="T282" t="s">
        <v>29</v>
      </c>
      <c r="U282" s="1">
        <v>45744.686111111114</v>
      </c>
      <c r="V282" t="s">
        <v>33</v>
      </c>
      <c r="W282" t="s">
        <v>54</v>
      </c>
      <c r="X282" s="2">
        <v>45735</v>
      </c>
      <c r="Y282" s="2">
        <v>45735</v>
      </c>
      <c r="Z282" t="s">
        <v>54</v>
      </c>
      <c r="AA282">
        <v>900</v>
      </c>
      <c r="AB282" t="s">
        <v>28</v>
      </c>
      <c r="AC282">
        <v>1</v>
      </c>
    </row>
    <row r="283" spans="1:29" x14ac:dyDescent="0.25">
      <c r="A283">
        <f t="shared" si="16"/>
        <v>1</v>
      </c>
      <c r="B283">
        <f t="shared" si="17"/>
        <v>1</v>
      </c>
      <c r="C283" t="str">
        <f t="shared" si="18"/>
        <v>SY2025</v>
      </c>
      <c r="D283">
        <f t="shared" si="19"/>
        <v>0</v>
      </c>
      <c r="E283" t="str">
        <f>VLOOKUP(L283,Hydro[],2,FALSE)</f>
        <v>GRA - Lower Granite Dam Adult</v>
      </c>
      <c r="F283">
        <f>MATCH(L283,'VLOOKUP Function'!A:A,0)</f>
        <v>110</v>
      </c>
      <c r="G283" t="str" cm="1">
        <f t="array" ref="G283">INDEX('VLOOKUP Function'!B:B,F283)</f>
        <v>GRA - Lower Granite Dam Adult</v>
      </c>
      <c r="H283" t="str">
        <f>INDEX('VLOOKUP Function'!B:B, MATCH('Interrogation Detail Lochsa'!L283,'VLOOKUP Function'!A:A,0))</f>
        <v>GRA - Lower Granite Dam Adult</v>
      </c>
      <c r="I283" t="str">
        <f>_xlfn.XLOOKUP(L283,'Interrogation Summary Hydro'!A:A,'Interrogation Summary Hydro'!D:D,"No hydrosystem detection")</f>
        <v>GRA - Lower Granite Dam Adult</v>
      </c>
      <c r="J283" s="2">
        <f>_xlfn.XLOOKUP(L283,'Interrogation Summary Hydro'!A:A,'Interrogation Summary Hydro'!E:E,"#NA")</f>
        <v>45744.50986111111</v>
      </c>
      <c r="K283" s="2" t="str" cm="1">
        <f t="array" ref="K283">VLOOKUP($L283&amp;U283,CHOOSE({1,2},MULTILOOKUP!$A$2:$A$436&amp;MULTILOOKUP!$B$2:$B$436,MULTILOOKUP!$C$2:$C$436),2,FALSE)</f>
        <v>B1</v>
      </c>
      <c r="L283" t="s">
        <v>309</v>
      </c>
      <c r="M283" t="s">
        <v>310</v>
      </c>
      <c r="N283">
        <v>3</v>
      </c>
      <c r="O283" t="s">
        <v>20</v>
      </c>
      <c r="P283">
        <v>2</v>
      </c>
      <c r="Q283" t="s">
        <v>21</v>
      </c>
      <c r="R283" t="s">
        <v>22</v>
      </c>
      <c r="S283" t="s">
        <v>23</v>
      </c>
      <c r="T283" t="s">
        <v>29</v>
      </c>
      <c r="U283" s="1">
        <v>45750.698819444442</v>
      </c>
      <c r="V283" t="s">
        <v>32</v>
      </c>
      <c r="W283" t="s">
        <v>54</v>
      </c>
      <c r="X283" s="2">
        <v>45744</v>
      </c>
      <c r="Y283" s="2">
        <v>45744</v>
      </c>
      <c r="Z283" t="s">
        <v>54</v>
      </c>
      <c r="AA283">
        <v>780</v>
      </c>
      <c r="AB283" t="s">
        <v>28</v>
      </c>
      <c r="AC283">
        <v>1</v>
      </c>
    </row>
    <row r="284" spans="1:29" x14ac:dyDescent="0.25">
      <c r="A284">
        <f t="shared" si="16"/>
        <v>1</v>
      </c>
      <c r="B284">
        <f t="shared" si="17"/>
        <v>1</v>
      </c>
      <c r="C284" t="str">
        <f t="shared" si="18"/>
        <v>SY2025</v>
      </c>
      <c r="D284">
        <f t="shared" si="19"/>
        <v>0</v>
      </c>
      <c r="E284" t="str">
        <f>VLOOKUP(L284,Hydro[],2,FALSE)</f>
        <v>GRA - Lower Granite Dam Adult</v>
      </c>
      <c r="F284">
        <f>MATCH(L284,'VLOOKUP Function'!A:A,0)</f>
        <v>111</v>
      </c>
      <c r="G284" t="str" cm="1">
        <f t="array" ref="G284">INDEX('VLOOKUP Function'!B:B,F284)</f>
        <v>GRA - Lower Granite Dam Adult</v>
      </c>
      <c r="H284" t="str">
        <f>INDEX('VLOOKUP Function'!B:B, MATCH('Interrogation Detail Lochsa'!L284,'VLOOKUP Function'!A:A,0))</f>
        <v>GRA - Lower Granite Dam Adult</v>
      </c>
      <c r="I284" t="str">
        <f>_xlfn.XLOOKUP(L284,'Interrogation Summary Hydro'!A:A,'Interrogation Summary Hydro'!D:D,"No hydrosystem detection")</f>
        <v>GRA - Lower Granite Dam Adult</v>
      </c>
      <c r="J284" s="2">
        <f>_xlfn.XLOOKUP(L284,'Interrogation Summary Hydro'!A:A,'Interrogation Summary Hydro'!E:E,"#NA")</f>
        <v>45734.591273148151</v>
      </c>
      <c r="K284" s="2" t="str" cm="1">
        <f t="array" ref="K284">VLOOKUP($L284&amp;U284,CHOOSE({1,2},MULTILOOKUP!$A$2:$A$436&amp;MULTILOOKUP!$B$2:$B$436,MULTILOOKUP!$C$2:$C$436),2,FALSE)</f>
        <v>A2</v>
      </c>
      <c r="L284" t="s">
        <v>311</v>
      </c>
      <c r="M284" t="s">
        <v>312</v>
      </c>
      <c r="N284">
        <v>3</v>
      </c>
      <c r="O284" t="s">
        <v>20</v>
      </c>
      <c r="P284">
        <v>2</v>
      </c>
      <c r="Q284" t="s">
        <v>21</v>
      </c>
      <c r="R284" t="s">
        <v>22</v>
      </c>
      <c r="S284" t="s">
        <v>23</v>
      </c>
      <c r="T284" t="s">
        <v>24</v>
      </c>
      <c r="U284" s="1">
        <v>45762.806469907409</v>
      </c>
      <c r="V284" t="s">
        <v>36</v>
      </c>
      <c r="W284" t="s">
        <v>54</v>
      </c>
      <c r="X284" s="2">
        <v>45734</v>
      </c>
      <c r="Y284" s="2">
        <v>45734</v>
      </c>
      <c r="Z284" t="s">
        <v>54</v>
      </c>
      <c r="AA284">
        <v>750</v>
      </c>
      <c r="AB284" t="s">
        <v>28</v>
      </c>
      <c r="AC284">
        <v>1</v>
      </c>
    </row>
    <row r="285" spans="1:29" x14ac:dyDescent="0.25">
      <c r="A285">
        <f t="shared" si="16"/>
        <v>0</v>
      </c>
      <c r="B285">
        <f t="shared" si="17"/>
        <v>2</v>
      </c>
      <c r="C285" t="str">
        <f t="shared" si="18"/>
        <v>SY2025</v>
      </c>
      <c r="D285">
        <f t="shared" si="19"/>
        <v>0</v>
      </c>
      <c r="E285" t="str">
        <f>VLOOKUP(L285,Hydro[],2,FALSE)</f>
        <v>GRA - Lower Granite Dam Adult</v>
      </c>
      <c r="F285">
        <f>MATCH(L285,'VLOOKUP Function'!A:A,0)</f>
        <v>111</v>
      </c>
      <c r="G285" t="str" cm="1">
        <f t="array" ref="G285">INDEX('VLOOKUP Function'!B:B,F285)</f>
        <v>GRA - Lower Granite Dam Adult</v>
      </c>
      <c r="H285" t="str">
        <f>INDEX('VLOOKUP Function'!B:B, MATCH('Interrogation Detail Lochsa'!L285,'VLOOKUP Function'!A:A,0))</f>
        <v>GRA - Lower Granite Dam Adult</v>
      </c>
      <c r="I285" t="str">
        <f>_xlfn.XLOOKUP(L285,'Interrogation Summary Hydro'!A:A,'Interrogation Summary Hydro'!D:D,"No hydrosystem detection")</f>
        <v>GRA - Lower Granite Dam Adult</v>
      </c>
      <c r="J285" s="2">
        <f>_xlfn.XLOOKUP(L285,'Interrogation Summary Hydro'!A:A,'Interrogation Summary Hydro'!E:E,"#NA")</f>
        <v>45734.591273148151</v>
      </c>
      <c r="K285" s="2" t="str" cm="1">
        <f t="array" ref="K285">VLOOKUP($L285&amp;U285,CHOOSE({1,2},MULTILOOKUP!$A$2:$A$436&amp;MULTILOOKUP!$B$2:$B$436,MULTILOOKUP!$C$2:$C$436),2,FALSE)</f>
        <v>A1</v>
      </c>
      <c r="L285" t="s">
        <v>311</v>
      </c>
      <c r="M285" t="s">
        <v>312</v>
      </c>
      <c r="N285">
        <v>3</v>
      </c>
      <c r="O285" t="s">
        <v>20</v>
      </c>
      <c r="P285">
        <v>2</v>
      </c>
      <c r="Q285" t="s">
        <v>21</v>
      </c>
      <c r="R285" t="s">
        <v>22</v>
      </c>
      <c r="S285" t="s">
        <v>23</v>
      </c>
      <c r="T285" t="s">
        <v>29</v>
      </c>
      <c r="U285" s="1">
        <v>45762.978460648148</v>
      </c>
      <c r="V285" t="s">
        <v>33</v>
      </c>
      <c r="W285" t="s">
        <v>54</v>
      </c>
      <c r="X285" s="2">
        <v>45734</v>
      </c>
      <c r="Y285" s="2">
        <v>45734</v>
      </c>
      <c r="Z285" t="s">
        <v>54</v>
      </c>
      <c r="AA285">
        <v>750</v>
      </c>
      <c r="AB285" t="s">
        <v>28</v>
      </c>
      <c r="AC285">
        <v>1</v>
      </c>
    </row>
    <row r="286" spans="1:29" x14ac:dyDescent="0.25">
      <c r="A286">
        <f t="shared" si="16"/>
        <v>1</v>
      </c>
      <c r="B286">
        <f t="shared" si="17"/>
        <v>1</v>
      </c>
      <c r="C286" t="str">
        <f t="shared" si="18"/>
        <v>SY2025</v>
      </c>
      <c r="D286">
        <f t="shared" si="19"/>
        <v>0</v>
      </c>
      <c r="E286" t="str">
        <f>VLOOKUP(L286,Hydro[],2,FALSE)</f>
        <v>GRA - Lower Granite Dam Adult</v>
      </c>
      <c r="F286">
        <f>MATCH(L286,'VLOOKUP Function'!A:A,0)</f>
        <v>112</v>
      </c>
      <c r="G286" t="str" cm="1">
        <f t="array" ref="G286">INDEX('VLOOKUP Function'!B:B,F286)</f>
        <v>GRA - Lower Granite Dam Adult</v>
      </c>
      <c r="H286" t="str">
        <f>INDEX('VLOOKUP Function'!B:B, MATCH('Interrogation Detail Lochsa'!L286,'VLOOKUP Function'!A:A,0))</f>
        <v>GRA - Lower Granite Dam Adult</v>
      </c>
      <c r="I286" t="str">
        <f>_xlfn.XLOOKUP(L286,'Interrogation Summary Hydro'!A:A,'Interrogation Summary Hydro'!D:D,"No hydrosystem detection")</f>
        <v>GRA - Lower Granite Dam Adult</v>
      </c>
      <c r="J286" s="2">
        <f>_xlfn.XLOOKUP(L286,'Interrogation Summary Hydro'!A:A,'Interrogation Summary Hydro'!E:E,"#NA")</f>
        <v>45609.765856481485</v>
      </c>
      <c r="K286" s="2" t="str" cm="1">
        <f t="array" ref="K286">VLOOKUP($L286&amp;U286,CHOOSE({1,2},MULTILOOKUP!$A$2:$A$436&amp;MULTILOOKUP!$B$2:$B$436,MULTILOOKUP!$C$2:$C$436),2,FALSE)</f>
        <v>A4</v>
      </c>
      <c r="L286" t="s">
        <v>313</v>
      </c>
      <c r="M286" t="s">
        <v>314</v>
      </c>
      <c r="N286">
        <v>3</v>
      </c>
      <c r="O286" t="s">
        <v>20</v>
      </c>
      <c r="P286">
        <v>2</v>
      </c>
      <c r="Q286" t="s">
        <v>21</v>
      </c>
      <c r="R286" t="s">
        <v>22</v>
      </c>
      <c r="S286" t="s">
        <v>23</v>
      </c>
      <c r="T286" t="s">
        <v>29</v>
      </c>
      <c r="U286" s="1">
        <v>45729.942696759259</v>
      </c>
      <c r="V286" t="s">
        <v>56</v>
      </c>
      <c r="W286" t="s">
        <v>54</v>
      </c>
      <c r="X286" s="2">
        <v>45609</v>
      </c>
      <c r="Y286" s="2">
        <v>45609</v>
      </c>
      <c r="Z286" t="s">
        <v>54</v>
      </c>
      <c r="AA286">
        <v>860</v>
      </c>
      <c r="AB286" t="s">
        <v>28</v>
      </c>
      <c r="AC286">
        <v>1</v>
      </c>
    </row>
    <row r="287" spans="1:29" x14ac:dyDescent="0.25">
      <c r="A287">
        <f t="shared" si="16"/>
        <v>1</v>
      </c>
      <c r="B287">
        <f t="shared" si="17"/>
        <v>1</v>
      </c>
      <c r="C287" t="str">
        <f t="shared" si="18"/>
        <v>SY2025</v>
      </c>
      <c r="D287">
        <f t="shared" si="19"/>
        <v>0</v>
      </c>
      <c r="E287" t="str">
        <f>VLOOKUP(L287,Hydro[],2,FALSE)</f>
        <v>GRA - Lower Granite Dam Adult</v>
      </c>
      <c r="F287">
        <f>MATCH(L287,'VLOOKUP Function'!A:A,0)</f>
        <v>113</v>
      </c>
      <c r="G287" t="str" cm="1">
        <f t="array" ref="G287">INDEX('VLOOKUP Function'!B:B,F287)</f>
        <v>GRA - Lower Granite Dam Adult</v>
      </c>
      <c r="H287" t="str">
        <f>INDEX('VLOOKUP Function'!B:B, MATCH('Interrogation Detail Lochsa'!L287,'VLOOKUP Function'!A:A,0))</f>
        <v>GRA - Lower Granite Dam Adult</v>
      </c>
      <c r="I287" t="str">
        <f>_xlfn.XLOOKUP(L287,'Interrogation Summary Hydro'!A:A,'Interrogation Summary Hydro'!D:D,"No hydrosystem detection")</f>
        <v>GRA - Lower Granite Dam Adult</v>
      </c>
      <c r="J287" s="2">
        <f>_xlfn.XLOOKUP(L287,'Interrogation Summary Hydro'!A:A,'Interrogation Summary Hydro'!E:E,"#NA")</f>
        <v>45603.69699074074</v>
      </c>
      <c r="K287" s="2" t="str" cm="1">
        <f t="array" ref="K287">VLOOKUP($L287&amp;U287,CHOOSE({1,2},MULTILOOKUP!$A$2:$A$436&amp;MULTILOOKUP!$B$2:$B$436,MULTILOOKUP!$C$2:$C$436),2,FALSE)</f>
        <v>A7</v>
      </c>
      <c r="L287" t="s">
        <v>315</v>
      </c>
      <c r="M287" t="s">
        <v>316</v>
      </c>
      <c r="N287">
        <v>3</v>
      </c>
      <c r="O287" t="s">
        <v>20</v>
      </c>
      <c r="P287">
        <v>2</v>
      </c>
      <c r="Q287" t="s">
        <v>21</v>
      </c>
      <c r="R287" t="s">
        <v>22</v>
      </c>
      <c r="S287" t="s">
        <v>23</v>
      </c>
      <c r="T287" t="s">
        <v>29</v>
      </c>
      <c r="U287" s="1">
        <v>45731.981562499997</v>
      </c>
      <c r="V287" t="s">
        <v>64</v>
      </c>
      <c r="W287" t="s">
        <v>54</v>
      </c>
      <c r="X287" s="2">
        <v>45603</v>
      </c>
      <c r="Y287" s="2">
        <v>45603</v>
      </c>
      <c r="Z287" t="s">
        <v>54</v>
      </c>
      <c r="AA287">
        <v>920</v>
      </c>
      <c r="AB287" t="s">
        <v>28</v>
      </c>
      <c r="AC287">
        <v>1</v>
      </c>
    </row>
    <row r="288" spans="1:29" x14ac:dyDescent="0.25">
      <c r="A288">
        <f t="shared" si="16"/>
        <v>1</v>
      </c>
      <c r="B288">
        <f t="shared" si="17"/>
        <v>1</v>
      </c>
      <c r="C288" t="str">
        <f t="shared" si="18"/>
        <v>SY2025</v>
      </c>
      <c r="D288">
        <f t="shared" si="19"/>
        <v>0</v>
      </c>
      <c r="E288" t="str">
        <f>VLOOKUP(L288,Hydro[],2,FALSE)</f>
        <v>GRA - Lower Granite Dam Adult</v>
      </c>
      <c r="F288">
        <f>MATCH(L288,'VLOOKUP Function'!A:A,0)</f>
        <v>114</v>
      </c>
      <c r="G288" t="str" cm="1">
        <f t="array" ref="G288">INDEX('VLOOKUP Function'!B:B,F288)</f>
        <v>GRA - Lower Granite Dam Adult</v>
      </c>
      <c r="H288" t="str">
        <f>INDEX('VLOOKUP Function'!B:B, MATCH('Interrogation Detail Lochsa'!L288,'VLOOKUP Function'!A:A,0))</f>
        <v>GRA - Lower Granite Dam Adult</v>
      </c>
      <c r="I288" t="str">
        <f>_xlfn.XLOOKUP(L288,'Interrogation Summary Hydro'!A:A,'Interrogation Summary Hydro'!D:D,"No hydrosystem detection")</f>
        <v>GRA - Lower Granite Dam Adult</v>
      </c>
      <c r="J288" s="2">
        <f>_xlfn.XLOOKUP(L288,'Interrogation Summary Hydro'!A:A,'Interrogation Summary Hydro'!E:E,"#NA")</f>
        <v>45607.728784722225</v>
      </c>
      <c r="K288" s="2" t="str" cm="1">
        <f t="array" ref="K288">VLOOKUP($L288&amp;U288,CHOOSE({1,2},MULTILOOKUP!$A$2:$A$436&amp;MULTILOOKUP!$B$2:$B$436,MULTILOOKUP!$C$2:$C$436),2,FALSE)</f>
        <v>BA</v>
      </c>
      <c r="L288" t="s">
        <v>317</v>
      </c>
      <c r="M288" t="s">
        <v>318</v>
      </c>
      <c r="N288">
        <v>3</v>
      </c>
      <c r="O288" t="s">
        <v>20</v>
      </c>
      <c r="P288">
        <v>2</v>
      </c>
      <c r="Q288" t="s">
        <v>21</v>
      </c>
      <c r="R288" t="s">
        <v>22</v>
      </c>
      <c r="S288" t="s">
        <v>23</v>
      </c>
      <c r="T288" t="s">
        <v>24</v>
      </c>
      <c r="U288" s="1">
        <v>45749.612349537034</v>
      </c>
      <c r="V288" t="s">
        <v>39</v>
      </c>
      <c r="W288" t="s">
        <v>54</v>
      </c>
      <c r="X288" s="2">
        <v>45607</v>
      </c>
      <c r="Y288" s="2">
        <v>45607</v>
      </c>
      <c r="Z288" t="s">
        <v>54</v>
      </c>
      <c r="AA288">
        <v>820</v>
      </c>
      <c r="AB288" t="s">
        <v>28</v>
      </c>
      <c r="AC288">
        <v>1</v>
      </c>
    </row>
    <row r="289" spans="1:29" x14ac:dyDescent="0.25">
      <c r="A289">
        <f t="shared" si="16"/>
        <v>0</v>
      </c>
      <c r="B289">
        <f t="shared" si="17"/>
        <v>2</v>
      </c>
      <c r="C289" t="str">
        <f t="shared" si="18"/>
        <v>SY2025</v>
      </c>
      <c r="D289">
        <f t="shared" si="19"/>
        <v>0</v>
      </c>
      <c r="E289" t="str">
        <f>VLOOKUP(L289,Hydro[],2,FALSE)</f>
        <v>GRA - Lower Granite Dam Adult</v>
      </c>
      <c r="F289">
        <f>MATCH(L289,'VLOOKUP Function'!A:A,0)</f>
        <v>114</v>
      </c>
      <c r="G289" t="str" cm="1">
        <f t="array" ref="G289">INDEX('VLOOKUP Function'!B:B,F289)</f>
        <v>GRA - Lower Granite Dam Adult</v>
      </c>
      <c r="H289" t="str">
        <f>INDEX('VLOOKUP Function'!B:B, MATCH('Interrogation Detail Lochsa'!L289,'VLOOKUP Function'!A:A,0))</f>
        <v>GRA - Lower Granite Dam Adult</v>
      </c>
      <c r="I289" t="str">
        <f>_xlfn.XLOOKUP(L289,'Interrogation Summary Hydro'!A:A,'Interrogation Summary Hydro'!D:D,"No hydrosystem detection")</f>
        <v>GRA - Lower Granite Dam Adult</v>
      </c>
      <c r="J289" s="2">
        <f>_xlfn.XLOOKUP(L289,'Interrogation Summary Hydro'!A:A,'Interrogation Summary Hydro'!E:E,"#NA")</f>
        <v>45607.728784722225</v>
      </c>
      <c r="K289" s="2" t="str" cm="1">
        <f t="array" ref="K289">VLOOKUP($L289&amp;U289,CHOOSE({1,2},MULTILOOKUP!$A$2:$A$436&amp;MULTILOOKUP!$B$2:$B$436,MULTILOOKUP!$C$2:$C$436),2,FALSE)</f>
        <v>B9</v>
      </c>
      <c r="L289" t="s">
        <v>317</v>
      </c>
      <c r="M289" t="s">
        <v>318</v>
      </c>
      <c r="N289">
        <v>3</v>
      </c>
      <c r="O289" t="s">
        <v>20</v>
      </c>
      <c r="P289">
        <v>2</v>
      </c>
      <c r="Q289" t="s">
        <v>21</v>
      </c>
      <c r="R289" t="s">
        <v>22</v>
      </c>
      <c r="S289" t="s">
        <v>23</v>
      </c>
      <c r="T289" t="s">
        <v>29</v>
      </c>
      <c r="U289" s="1">
        <v>45749.824525462966</v>
      </c>
      <c r="V289" t="s">
        <v>25</v>
      </c>
      <c r="W289" t="s">
        <v>54</v>
      </c>
      <c r="X289" s="2">
        <v>45607</v>
      </c>
      <c r="Y289" s="2">
        <v>45607</v>
      </c>
      <c r="Z289" t="s">
        <v>54</v>
      </c>
      <c r="AA289">
        <v>820</v>
      </c>
      <c r="AB289" t="s">
        <v>28</v>
      </c>
      <c r="AC289">
        <v>1</v>
      </c>
    </row>
    <row r="290" spans="1:29" x14ac:dyDescent="0.25">
      <c r="A290">
        <f t="shared" si="16"/>
        <v>1</v>
      </c>
      <c r="B290">
        <f t="shared" si="17"/>
        <v>1</v>
      </c>
      <c r="C290" t="str">
        <f t="shared" si="18"/>
        <v>SY2025</v>
      </c>
      <c r="D290">
        <f t="shared" si="19"/>
        <v>0</v>
      </c>
      <c r="E290" t="str">
        <f>VLOOKUP(L290,Hydro[],2,FALSE)</f>
        <v>GRA - Lower Granite Dam Adult</v>
      </c>
      <c r="F290">
        <f>MATCH(L290,'VLOOKUP Function'!A:A,0)</f>
        <v>115</v>
      </c>
      <c r="G290" t="str" cm="1">
        <f t="array" ref="G290">INDEX('VLOOKUP Function'!B:B,F290)</f>
        <v>GRA - Lower Granite Dam Adult</v>
      </c>
      <c r="H290" t="str">
        <f>INDEX('VLOOKUP Function'!B:B, MATCH('Interrogation Detail Lochsa'!L290,'VLOOKUP Function'!A:A,0))</f>
        <v>GRA - Lower Granite Dam Adult</v>
      </c>
      <c r="I290" t="str">
        <f>_xlfn.XLOOKUP(L290,'Interrogation Summary Hydro'!A:A,'Interrogation Summary Hydro'!D:D,"No hydrosystem detection")</f>
        <v>GRA - Lower Granite Dam Adult</v>
      </c>
      <c r="J290" s="2">
        <f>_xlfn.XLOOKUP(L290,'Interrogation Summary Hydro'!A:A,'Interrogation Summary Hydro'!E:E,"#NA")</f>
        <v>45607.572002314817</v>
      </c>
      <c r="K290" s="2" t="str" cm="1">
        <f t="array" ref="K290">VLOOKUP($L290&amp;U290,CHOOSE({1,2},MULTILOOKUP!$A$2:$A$436&amp;MULTILOOKUP!$B$2:$B$436,MULTILOOKUP!$C$2:$C$436),2,FALSE)</f>
        <v>A2</v>
      </c>
      <c r="L290" t="s">
        <v>319</v>
      </c>
      <c r="M290" t="s">
        <v>318</v>
      </c>
      <c r="N290">
        <v>3</v>
      </c>
      <c r="O290" t="s">
        <v>20</v>
      </c>
      <c r="P290">
        <v>2</v>
      </c>
      <c r="Q290" t="s">
        <v>21</v>
      </c>
      <c r="R290" t="s">
        <v>22</v>
      </c>
      <c r="S290" t="s">
        <v>23</v>
      </c>
      <c r="T290" t="s">
        <v>29</v>
      </c>
      <c r="U290" s="1">
        <v>45768.506539351853</v>
      </c>
      <c r="V290" t="s">
        <v>36</v>
      </c>
      <c r="W290" t="s">
        <v>54</v>
      </c>
      <c r="X290" s="2">
        <v>45607</v>
      </c>
      <c r="Y290" s="2">
        <v>45607</v>
      </c>
      <c r="Z290" t="s">
        <v>54</v>
      </c>
      <c r="AA290">
        <v>770</v>
      </c>
      <c r="AB290" t="s">
        <v>28</v>
      </c>
      <c r="AC290">
        <v>1</v>
      </c>
    </row>
    <row r="291" spans="1:29" x14ac:dyDescent="0.25">
      <c r="A291">
        <f t="shared" si="16"/>
        <v>1</v>
      </c>
      <c r="B291">
        <f t="shared" si="17"/>
        <v>1</v>
      </c>
      <c r="C291" t="str">
        <f t="shared" si="18"/>
        <v>SY2025</v>
      </c>
      <c r="D291">
        <f t="shared" si="19"/>
        <v>0</v>
      </c>
      <c r="E291" t="str">
        <f>VLOOKUP(L291,Hydro[],2,FALSE)</f>
        <v>GRA - Lower Granite Dam Adult</v>
      </c>
      <c r="F291">
        <f>MATCH(L291,'VLOOKUP Function'!A:A,0)</f>
        <v>116</v>
      </c>
      <c r="G291" t="str" cm="1">
        <f t="array" ref="G291">INDEX('VLOOKUP Function'!B:B,F291)</f>
        <v>GRA - Lower Granite Dam Adult</v>
      </c>
      <c r="H291" t="str">
        <f>INDEX('VLOOKUP Function'!B:B, MATCH('Interrogation Detail Lochsa'!L291,'VLOOKUP Function'!A:A,0))</f>
        <v>GRA - Lower Granite Dam Adult</v>
      </c>
      <c r="I291" t="str">
        <f>_xlfn.XLOOKUP(L291,'Interrogation Summary Hydro'!A:A,'Interrogation Summary Hydro'!D:D,"No hydrosystem detection")</f>
        <v>GRA - Lower Granite Dam Adult</v>
      </c>
      <c r="J291" s="2">
        <f>_xlfn.XLOOKUP(L291,'Interrogation Summary Hydro'!A:A,'Interrogation Summary Hydro'!E:E,"#NA")</f>
        <v>45604.653229166666</v>
      </c>
      <c r="K291" s="2" t="str" cm="1">
        <f t="array" ref="K291">VLOOKUP($L291&amp;U291,CHOOSE({1,2},MULTILOOKUP!$A$2:$A$436&amp;MULTILOOKUP!$B$2:$B$436,MULTILOOKUP!$C$2:$C$436),2,FALSE)</f>
        <v>B1</v>
      </c>
      <c r="L291" t="s">
        <v>320</v>
      </c>
      <c r="M291" t="s">
        <v>321</v>
      </c>
      <c r="N291">
        <v>3</v>
      </c>
      <c r="O291" t="s">
        <v>20</v>
      </c>
      <c r="P291">
        <v>2</v>
      </c>
      <c r="Q291" t="s">
        <v>21</v>
      </c>
      <c r="R291" t="s">
        <v>22</v>
      </c>
      <c r="S291" t="s">
        <v>23</v>
      </c>
      <c r="T291" t="s">
        <v>24</v>
      </c>
      <c r="U291" s="1">
        <v>45770.247800925928</v>
      </c>
      <c r="V291" t="s">
        <v>32</v>
      </c>
      <c r="W291" t="s">
        <v>54</v>
      </c>
      <c r="X291" s="2">
        <v>45604</v>
      </c>
      <c r="Y291" s="2">
        <v>45604</v>
      </c>
      <c r="Z291" t="s">
        <v>54</v>
      </c>
      <c r="AA291">
        <v>820</v>
      </c>
      <c r="AB291" t="s">
        <v>28</v>
      </c>
      <c r="AC291">
        <v>1</v>
      </c>
    </row>
    <row r="292" spans="1:29" x14ac:dyDescent="0.25">
      <c r="A292">
        <f t="shared" si="16"/>
        <v>1</v>
      </c>
      <c r="B292">
        <f t="shared" si="17"/>
        <v>1</v>
      </c>
      <c r="C292" t="str">
        <f t="shared" si="18"/>
        <v>SY2025</v>
      </c>
      <c r="D292">
        <f t="shared" si="19"/>
        <v>0</v>
      </c>
      <c r="E292" t="str">
        <f>VLOOKUP(L292,Hydro[],2,FALSE)</f>
        <v>GRA - Lower Granite Dam Adult</v>
      </c>
      <c r="F292">
        <f>MATCH(L292,'VLOOKUP Function'!A:A,0)</f>
        <v>117</v>
      </c>
      <c r="G292" t="str" cm="1">
        <f t="array" ref="G292">INDEX('VLOOKUP Function'!B:B,F292)</f>
        <v>GRA - Lower Granite Dam Adult</v>
      </c>
      <c r="H292" t="str">
        <f>INDEX('VLOOKUP Function'!B:B, MATCH('Interrogation Detail Lochsa'!L292,'VLOOKUP Function'!A:A,0))</f>
        <v>GRA - Lower Granite Dam Adult</v>
      </c>
      <c r="I292" t="str">
        <f>_xlfn.XLOOKUP(L292,'Interrogation Summary Hydro'!A:A,'Interrogation Summary Hydro'!D:D,"No hydrosystem detection")</f>
        <v>GRA - Lower Granite Dam Adult</v>
      </c>
      <c r="J292" s="2">
        <f>_xlfn.XLOOKUP(L292,'Interrogation Summary Hydro'!A:A,'Interrogation Summary Hydro'!E:E,"#NA")</f>
        <v>45609.698842592596</v>
      </c>
      <c r="K292" s="2" t="str" cm="1">
        <f t="array" ref="K292">VLOOKUP($L292&amp;U292,CHOOSE({1,2},MULTILOOKUP!$A$2:$A$436&amp;MULTILOOKUP!$B$2:$B$436,MULTILOOKUP!$C$2:$C$436),2,FALSE)</f>
        <v>BA</v>
      </c>
      <c r="L292" t="s">
        <v>322</v>
      </c>
      <c r="M292" t="s">
        <v>314</v>
      </c>
      <c r="N292">
        <v>3</v>
      </c>
      <c r="O292" t="s">
        <v>20</v>
      </c>
      <c r="P292">
        <v>2</v>
      </c>
      <c r="Q292" t="s">
        <v>21</v>
      </c>
      <c r="R292" t="s">
        <v>22</v>
      </c>
      <c r="S292" t="s">
        <v>23</v>
      </c>
      <c r="T292" t="s">
        <v>24</v>
      </c>
      <c r="U292" s="1">
        <v>45715.904131944444</v>
      </c>
      <c r="V292" t="s">
        <v>39</v>
      </c>
      <c r="W292" t="s">
        <v>54</v>
      </c>
      <c r="X292" s="2">
        <v>45609</v>
      </c>
      <c r="Y292" s="2">
        <v>45609</v>
      </c>
      <c r="Z292" t="s">
        <v>54</v>
      </c>
      <c r="AA292">
        <v>830</v>
      </c>
      <c r="AB292" t="s">
        <v>28</v>
      </c>
      <c r="AC292">
        <v>1</v>
      </c>
    </row>
    <row r="293" spans="1:29" x14ac:dyDescent="0.25">
      <c r="A293">
        <f t="shared" si="16"/>
        <v>0</v>
      </c>
      <c r="B293">
        <f t="shared" si="17"/>
        <v>2</v>
      </c>
      <c r="C293" t="str">
        <f t="shared" si="18"/>
        <v>SY2025</v>
      </c>
      <c r="D293">
        <f t="shared" si="19"/>
        <v>0</v>
      </c>
      <c r="E293" t="str">
        <f>VLOOKUP(L293,Hydro[],2,FALSE)</f>
        <v>GRA - Lower Granite Dam Adult</v>
      </c>
      <c r="F293">
        <f>MATCH(L293,'VLOOKUP Function'!A:A,0)</f>
        <v>117</v>
      </c>
      <c r="G293" t="str" cm="1">
        <f t="array" ref="G293">INDEX('VLOOKUP Function'!B:B,F293)</f>
        <v>GRA - Lower Granite Dam Adult</v>
      </c>
      <c r="H293" t="str">
        <f>INDEX('VLOOKUP Function'!B:B, MATCH('Interrogation Detail Lochsa'!L293,'VLOOKUP Function'!A:A,0))</f>
        <v>GRA - Lower Granite Dam Adult</v>
      </c>
      <c r="I293" t="str">
        <f>_xlfn.XLOOKUP(L293,'Interrogation Summary Hydro'!A:A,'Interrogation Summary Hydro'!D:D,"No hydrosystem detection")</f>
        <v>GRA - Lower Granite Dam Adult</v>
      </c>
      <c r="J293" s="2">
        <f>_xlfn.XLOOKUP(L293,'Interrogation Summary Hydro'!A:A,'Interrogation Summary Hydro'!E:E,"#NA")</f>
        <v>45609.698842592596</v>
      </c>
      <c r="K293" s="2" t="str" cm="1">
        <f t="array" ref="K293">VLOOKUP($L293&amp;U293,CHOOSE({1,2},MULTILOOKUP!$A$2:$A$436&amp;MULTILOOKUP!$B$2:$B$436,MULTILOOKUP!$C$2:$C$436),2,FALSE)</f>
        <v>A1</v>
      </c>
      <c r="L293" t="s">
        <v>322</v>
      </c>
      <c r="M293" t="s">
        <v>314</v>
      </c>
      <c r="N293">
        <v>3</v>
      </c>
      <c r="O293" t="s">
        <v>20</v>
      </c>
      <c r="P293">
        <v>2</v>
      </c>
      <c r="Q293" t="s">
        <v>21</v>
      </c>
      <c r="R293" t="s">
        <v>22</v>
      </c>
      <c r="S293" t="s">
        <v>23</v>
      </c>
      <c r="T293" t="s">
        <v>29</v>
      </c>
      <c r="U293" s="1">
        <v>45716.179259259261</v>
      </c>
      <c r="V293" t="s">
        <v>33</v>
      </c>
      <c r="W293" t="s">
        <v>54</v>
      </c>
      <c r="X293" s="2">
        <v>45609</v>
      </c>
      <c r="Y293" s="2">
        <v>45609</v>
      </c>
      <c r="Z293" t="s">
        <v>54</v>
      </c>
      <c r="AA293">
        <v>830</v>
      </c>
      <c r="AB293" t="s">
        <v>28</v>
      </c>
      <c r="AC293">
        <v>1</v>
      </c>
    </row>
    <row r="294" spans="1:29" x14ac:dyDescent="0.25">
      <c r="A294">
        <f t="shared" si="16"/>
        <v>1</v>
      </c>
      <c r="B294">
        <f t="shared" si="17"/>
        <v>1</v>
      </c>
      <c r="C294" t="str">
        <f t="shared" si="18"/>
        <v>SY2025</v>
      </c>
      <c r="D294">
        <f t="shared" si="19"/>
        <v>0</v>
      </c>
      <c r="E294" t="str">
        <f>VLOOKUP(L294,Hydro[],2,FALSE)</f>
        <v>GRA - Lower Granite Dam Adult</v>
      </c>
      <c r="F294">
        <f>MATCH(L294,'VLOOKUP Function'!A:A,0)</f>
        <v>118</v>
      </c>
      <c r="G294" t="str" cm="1">
        <f t="array" ref="G294">INDEX('VLOOKUP Function'!B:B,F294)</f>
        <v>GRA - Lower Granite Dam Adult</v>
      </c>
      <c r="H294" t="str">
        <f>INDEX('VLOOKUP Function'!B:B, MATCH('Interrogation Detail Lochsa'!L294,'VLOOKUP Function'!A:A,0))</f>
        <v>GRA - Lower Granite Dam Adult</v>
      </c>
      <c r="I294" t="str">
        <f>_xlfn.XLOOKUP(L294,'Interrogation Summary Hydro'!A:A,'Interrogation Summary Hydro'!D:D,"No hydrosystem detection")</f>
        <v>GRA - Lower Granite Dam Adult</v>
      </c>
      <c r="J294" s="2">
        <f>_xlfn.XLOOKUP(L294,'Interrogation Summary Hydro'!A:A,'Interrogation Summary Hydro'!E:E,"#NA")</f>
        <v>45581.42292824074</v>
      </c>
      <c r="K294" s="2" t="str" cm="1">
        <f t="array" ref="K294">VLOOKUP($L294&amp;U294,CHOOSE({1,2},MULTILOOKUP!$A$2:$A$436&amp;MULTILOOKUP!$B$2:$B$436,MULTILOOKUP!$C$2:$C$436),2,FALSE)</f>
        <v>B5</v>
      </c>
      <c r="L294" t="s">
        <v>323</v>
      </c>
      <c r="M294" t="s">
        <v>324</v>
      </c>
      <c r="N294">
        <v>3</v>
      </c>
      <c r="O294" t="s">
        <v>20</v>
      </c>
      <c r="P294">
        <v>2</v>
      </c>
      <c r="Q294" t="s">
        <v>21</v>
      </c>
      <c r="R294" t="s">
        <v>22</v>
      </c>
      <c r="S294" t="s">
        <v>23</v>
      </c>
      <c r="T294" t="s">
        <v>24</v>
      </c>
      <c r="U294" s="1">
        <v>45724.229375000003</v>
      </c>
      <c r="V294" t="s">
        <v>117</v>
      </c>
      <c r="W294" t="s">
        <v>54</v>
      </c>
      <c r="X294" s="2">
        <v>45581</v>
      </c>
      <c r="Y294" s="2">
        <v>45581</v>
      </c>
      <c r="Z294" t="s">
        <v>54</v>
      </c>
      <c r="AA294">
        <v>830</v>
      </c>
      <c r="AB294" t="s">
        <v>28</v>
      </c>
      <c r="AC294">
        <v>1</v>
      </c>
    </row>
    <row r="295" spans="1:29" x14ac:dyDescent="0.25">
      <c r="A295">
        <f t="shared" si="16"/>
        <v>0</v>
      </c>
      <c r="B295">
        <f t="shared" si="17"/>
        <v>2</v>
      </c>
      <c r="C295" t="str">
        <f t="shared" si="18"/>
        <v>SY2025</v>
      </c>
      <c r="D295">
        <f t="shared" si="19"/>
        <v>0</v>
      </c>
      <c r="E295" t="str">
        <f>VLOOKUP(L295,Hydro[],2,FALSE)</f>
        <v>GRA - Lower Granite Dam Adult</v>
      </c>
      <c r="F295">
        <f>MATCH(L295,'VLOOKUP Function'!A:A,0)</f>
        <v>118</v>
      </c>
      <c r="G295" t="str" cm="1">
        <f t="array" ref="G295">INDEX('VLOOKUP Function'!B:B,F295)</f>
        <v>GRA - Lower Granite Dam Adult</v>
      </c>
      <c r="H295" t="str">
        <f>INDEX('VLOOKUP Function'!B:B, MATCH('Interrogation Detail Lochsa'!L295,'VLOOKUP Function'!A:A,0))</f>
        <v>GRA - Lower Granite Dam Adult</v>
      </c>
      <c r="I295" t="str">
        <f>_xlfn.XLOOKUP(L295,'Interrogation Summary Hydro'!A:A,'Interrogation Summary Hydro'!D:D,"No hydrosystem detection")</f>
        <v>GRA - Lower Granite Dam Adult</v>
      </c>
      <c r="J295" s="2">
        <f>_xlfn.XLOOKUP(L295,'Interrogation Summary Hydro'!A:A,'Interrogation Summary Hydro'!E:E,"#NA")</f>
        <v>45581.42292824074</v>
      </c>
      <c r="K295" s="2" t="str" cm="1">
        <f t="array" ref="K295">VLOOKUP($L295&amp;U295,CHOOSE({1,2},MULTILOOKUP!$A$2:$A$436&amp;MULTILOOKUP!$B$2:$B$436,MULTILOOKUP!$C$2:$C$436),2,FALSE)</f>
        <v>A5</v>
      </c>
      <c r="L295" t="s">
        <v>323</v>
      </c>
      <c r="M295" t="s">
        <v>324</v>
      </c>
      <c r="N295">
        <v>3</v>
      </c>
      <c r="O295" t="s">
        <v>20</v>
      </c>
      <c r="P295">
        <v>2</v>
      </c>
      <c r="Q295" t="s">
        <v>21</v>
      </c>
      <c r="R295" t="s">
        <v>22</v>
      </c>
      <c r="S295" t="s">
        <v>23</v>
      </c>
      <c r="T295" t="s">
        <v>29</v>
      </c>
      <c r="U295" s="1">
        <v>45727.834930555553</v>
      </c>
      <c r="V295" t="s">
        <v>45</v>
      </c>
      <c r="W295" t="s">
        <v>54</v>
      </c>
      <c r="X295" s="2">
        <v>45581</v>
      </c>
      <c r="Y295" s="2">
        <v>45581</v>
      </c>
      <c r="Z295" t="s">
        <v>54</v>
      </c>
      <c r="AA295">
        <v>830</v>
      </c>
      <c r="AB295" t="s">
        <v>28</v>
      </c>
      <c r="AC295">
        <v>1</v>
      </c>
    </row>
    <row r="296" spans="1:29" x14ac:dyDescent="0.25">
      <c r="A296">
        <f t="shared" si="16"/>
        <v>1</v>
      </c>
      <c r="B296">
        <f t="shared" si="17"/>
        <v>1</v>
      </c>
      <c r="C296" t="str">
        <f t="shared" si="18"/>
        <v>SY2025</v>
      </c>
      <c r="D296">
        <f t="shared" si="19"/>
        <v>0</v>
      </c>
      <c r="E296" t="str">
        <f>VLOOKUP(L296,Hydro[],2,FALSE)</f>
        <v>GRA - Lower Granite Dam Adult</v>
      </c>
      <c r="F296">
        <f>MATCH(L296,'VLOOKUP Function'!A:A,0)</f>
        <v>119</v>
      </c>
      <c r="G296" t="str" cm="1">
        <f t="array" ref="G296">INDEX('VLOOKUP Function'!B:B,F296)</f>
        <v>GRA - Lower Granite Dam Adult</v>
      </c>
      <c r="H296" t="str">
        <f>INDEX('VLOOKUP Function'!B:B, MATCH('Interrogation Detail Lochsa'!L296,'VLOOKUP Function'!A:A,0))</f>
        <v>GRA - Lower Granite Dam Adult</v>
      </c>
      <c r="I296" t="str">
        <f>_xlfn.XLOOKUP(L296,'Interrogation Summary Hydro'!A:A,'Interrogation Summary Hydro'!D:D,"No hydrosystem detection")</f>
        <v>GRA - Lower Granite Dam Adult</v>
      </c>
      <c r="J296" s="2">
        <f>_xlfn.XLOOKUP(L296,'Interrogation Summary Hydro'!A:A,'Interrogation Summary Hydro'!E:E,"#NA")</f>
        <v>45598.408460648148</v>
      </c>
      <c r="K296" s="2" t="str" cm="1">
        <f t="array" ref="K296">VLOOKUP($L296&amp;U296,CHOOSE({1,2},MULTILOOKUP!$A$2:$A$436&amp;MULTILOOKUP!$B$2:$B$436,MULTILOOKUP!$C$2:$C$436),2,FALSE)</f>
        <v>A6</v>
      </c>
      <c r="L296" t="s">
        <v>325</v>
      </c>
      <c r="M296" t="s">
        <v>326</v>
      </c>
      <c r="N296">
        <v>3</v>
      </c>
      <c r="O296" t="s">
        <v>20</v>
      </c>
      <c r="P296">
        <v>2</v>
      </c>
      <c r="Q296" t="s">
        <v>21</v>
      </c>
      <c r="R296" t="s">
        <v>22</v>
      </c>
      <c r="S296" t="s">
        <v>23</v>
      </c>
      <c r="T296" t="s">
        <v>29</v>
      </c>
      <c r="U296" s="1">
        <v>45740.288275462961</v>
      </c>
      <c r="V296" t="s">
        <v>68</v>
      </c>
      <c r="W296" t="s">
        <v>54</v>
      </c>
      <c r="X296" s="2">
        <v>45598</v>
      </c>
      <c r="Y296" s="2">
        <v>45598</v>
      </c>
      <c r="Z296" t="s">
        <v>54</v>
      </c>
      <c r="AA296">
        <v>830</v>
      </c>
      <c r="AB296" t="s">
        <v>28</v>
      </c>
      <c r="AC296">
        <v>1</v>
      </c>
    </row>
    <row r="297" spans="1:29" x14ac:dyDescent="0.25">
      <c r="A297">
        <f t="shared" si="16"/>
        <v>1</v>
      </c>
      <c r="B297">
        <f t="shared" si="17"/>
        <v>1</v>
      </c>
      <c r="C297" t="str">
        <f t="shared" si="18"/>
        <v>SY2025</v>
      </c>
      <c r="D297">
        <f t="shared" si="19"/>
        <v>0</v>
      </c>
      <c r="E297" t="str">
        <f>VLOOKUP(L297,Hydro[],2,FALSE)</f>
        <v>GRA - Lower Granite Dam Adult</v>
      </c>
      <c r="F297">
        <f>MATCH(L297,'VLOOKUP Function'!A:A,0)</f>
        <v>120</v>
      </c>
      <c r="G297" t="str" cm="1">
        <f t="array" ref="G297">INDEX('VLOOKUP Function'!B:B,F297)</f>
        <v>GRA - Lower Granite Dam Adult</v>
      </c>
      <c r="H297" t="str">
        <f>INDEX('VLOOKUP Function'!B:B, MATCH('Interrogation Detail Lochsa'!L297,'VLOOKUP Function'!A:A,0))</f>
        <v>GRA - Lower Granite Dam Adult</v>
      </c>
      <c r="I297" t="str">
        <f>_xlfn.XLOOKUP(L297,'Interrogation Summary Hydro'!A:A,'Interrogation Summary Hydro'!D:D,"No hydrosystem detection")</f>
        <v>GRA - Lower Granite Dam Adult</v>
      </c>
      <c r="J297" s="2">
        <f>_xlfn.XLOOKUP(L297,'Interrogation Summary Hydro'!A:A,'Interrogation Summary Hydro'!E:E,"#NA")</f>
        <v>45596.522962962961</v>
      </c>
      <c r="K297" s="2" t="str" cm="1">
        <f t="array" ref="K297">VLOOKUP($L297&amp;U297,CHOOSE({1,2},MULTILOOKUP!$A$2:$A$436&amp;MULTILOOKUP!$B$2:$B$436,MULTILOOKUP!$C$2:$C$436),2,FALSE)</f>
        <v>A2</v>
      </c>
      <c r="L297" t="s">
        <v>327</v>
      </c>
      <c r="M297" t="s">
        <v>328</v>
      </c>
      <c r="N297">
        <v>3</v>
      </c>
      <c r="O297" t="s">
        <v>20</v>
      </c>
      <c r="P297">
        <v>2</v>
      </c>
      <c r="Q297" t="s">
        <v>21</v>
      </c>
      <c r="R297" t="s">
        <v>22</v>
      </c>
      <c r="S297" t="s">
        <v>23</v>
      </c>
      <c r="T297" t="s">
        <v>24</v>
      </c>
      <c r="U297" s="1">
        <v>45740.58184027778</v>
      </c>
      <c r="V297" t="s">
        <v>36</v>
      </c>
      <c r="W297" t="s">
        <v>54</v>
      </c>
      <c r="X297" s="2">
        <v>45596</v>
      </c>
      <c r="Y297" s="2">
        <v>45596</v>
      </c>
      <c r="Z297" t="s">
        <v>54</v>
      </c>
      <c r="AA297">
        <v>830</v>
      </c>
      <c r="AB297" t="s">
        <v>28</v>
      </c>
      <c r="AC297">
        <v>1</v>
      </c>
    </row>
    <row r="298" spans="1:29" x14ac:dyDescent="0.25">
      <c r="A298">
        <f t="shared" si="16"/>
        <v>0</v>
      </c>
      <c r="B298">
        <f t="shared" si="17"/>
        <v>2</v>
      </c>
      <c r="C298" t="str">
        <f t="shared" si="18"/>
        <v>SY2025</v>
      </c>
      <c r="D298">
        <f t="shared" si="19"/>
        <v>0</v>
      </c>
      <c r="E298" t="str">
        <f>VLOOKUP(L298,Hydro[],2,FALSE)</f>
        <v>GRA - Lower Granite Dam Adult</v>
      </c>
      <c r="F298">
        <f>MATCH(L298,'VLOOKUP Function'!A:A,0)</f>
        <v>120</v>
      </c>
      <c r="G298" t="str" cm="1">
        <f t="array" ref="G298">INDEX('VLOOKUP Function'!B:B,F298)</f>
        <v>GRA - Lower Granite Dam Adult</v>
      </c>
      <c r="H298" t="str">
        <f>INDEX('VLOOKUP Function'!B:B, MATCH('Interrogation Detail Lochsa'!L298,'VLOOKUP Function'!A:A,0))</f>
        <v>GRA - Lower Granite Dam Adult</v>
      </c>
      <c r="I298" t="str">
        <f>_xlfn.XLOOKUP(L298,'Interrogation Summary Hydro'!A:A,'Interrogation Summary Hydro'!D:D,"No hydrosystem detection")</f>
        <v>GRA - Lower Granite Dam Adult</v>
      </c>
      <c r="J298" s="2">
        <f>_xlfn.XLOOKUP(L298,'Interrogation Summary Hydro'!A:A,'Interrogation Summary Hydro'!E:E,"#NA")</f>
        <v>45596.522962962961</v>
      </c>
      <c r="K298" s="2" t="str" cm="1">
        <f t="array" ref="K298">VLOOKUP($L298&amp;U298,CHOOSE({1,2},MULTILOOKUP!$A$2:$A$436&amp;MULTILOOKUP!$B$2:$B$436,MULTILOOKUP!$C$2:$C$436),2,FALSE)</f>
        <v>A2</v>
      </c>
      <c r="L298" t="s">
        <v>327</v>
      </c>
      <c r="M298" t="s">
        <v>328</v>
      </c>
      <c r="N298">
        <v>3</v>
      </c>
      <c r="O298" t="s">
        <v>20</v>
      </c>
      <c r="P298">
        <v>2</v>
      </c>
      <c r="Q298" t="s">
        <v>21</v>
      </c>
      <c r="R298" t="s">
        <v>22</v>
      </c>
      <c r="S298" t="s">
        <v>23</v>
      </c>
      <c r="T298" t="s">
        <v>29</v>
      </c>
      <c r="U298" s="1">
        <v>45740.756898148145</v>
      </c>
      <c r="V298" t="s">
        <v>36</v>
      </c>
      <c r="W298" t="s">
        <v>54</v>
      </c>
      <c r="X298" s="2">
        <v>45596</v>
      </c>
      <c r="Y298" s="2">
        <v>45596</v>
      </c>
      <c r="Z298" t="s">
        <v>54</v>
      </c>
      <c r="AA298">
        <v>830</v>
      </c>
      <c r="AB298" t="s">
        <v>28</v>
      </c>
      <c r="AC298">
        <v>1</v>
      </c>
    </row>
    <row r="299" spans="1:29" x14ac:dyDescent="0.25">
      <c r="A299">
        <f t="shared" si="16"/>
        <v>1</v>
      </c>
      <c r="B299">
        <f t="shared" si="17"/>
        <v>1</v>
      </c>
      <c r="C299" t="str">
        <f t="shared" si="18"/>
        <v>SY2025</v>
      </c>
      <c r="D299">
        <f t="shared" si="19"/>
        <v>0</v>
      </c>
      <c r="E299" t="str">
        <f>VLOOKUP(L299,Hydro[],2,FALSE)</f>
        <v>GRA - Lower Granite Dam Adult</v>
      </c>
      <c r="F299">
        <f>MATCH(L299,'VLOOKUP Function'!A:A,0)</f>
        <v>121</v>
      </c>
      <c r="G299" t="str" cm="1">
        <f t="array" ref="G299">INDEX('VLOOKUP Function'!B:B,F299)</f>
        <v>GRA - Lower Granite Dam Adult</v>
      </c>
      <c r="H299" t="str">
        <f>INDEX('VLOOKUP Function'!B:B, MATCH('Interrogation Detail Lochsa'!L299,'VLOOKUP Function'!A:A,0))</f>
        <v>GRA - Lower Granite Dam Adult</v>
      </c>
      <c r="I299" t="str">
        <f>_xlfn.XLOOKUP(L299,'Interrogation Summary Hydro'!A:A,'Interrogation Summary Hydro'!D:D,"No hydrosystem detection")</f>
        <v>GRA - Lower Granite Dam Adult</v>
      </c>
      <c r="J299" s="2">
        <f>_xlfn.XLOOKUP(L299,'Interrogation Summary Hydro'!A:A,'Interrogation Summary Hydro'!E:E,"#NA")</f>
        <v>45596.567812499998</v>
      </c>
      <c r="K299" s="2" t="str" cm="1">
        <f t="array" ref="K299">VLOOKUP($L299&amp;U299,CHOOSE({1,2},MULTILOOKUP!$A$2:$A$436&amp;MULTILOOKUP!$B$2:$B$436,MULTILOOKUP!$C$2:$C$436),2,FALSE)</f>
        <v>A2</v>
      </c>
      <c r="L299" t="s">
        <v>329</v>
      </c>
      <c r="M299" t="s">
        <v>328</v>
      </c>
      <c r="N299">
        <v>3</v>
      </c>
      <c r="O299" t="s">
        <v>20</v>
      </c>
      <c r="P299">
        <v>2</v>
      </c>
      <c r="Q299" t="s">
        <v>21</v>
      </c>
      <c r="R299" t="s">
        <v>22</v>
      </c>
      <c r="S299" t="s">
        <v>23</v>
      </c>
      <c r="T299" t="s">
        <v>29</v>
      </c>
      <c r="U299" s="1">
        <v>45741.665601851855</v>
      </c>
      <c r="V299" t="s">
        <v>36</v>
      </c>
      <c r="W299" t="s">
        <v>54</v>
      </c>
      <c r="X299" s="2">
        <v>45596</v>
      </c>
      <c r="Y299" s="2">
        <v>45596</v>
      </c>
      <c r="Z299" t="s">
        <v>54</v>
      </c>
      <c r="AA299">
        <v>890</v>
      </c>
      <c r="AB299" t="s">
        <v>28</v>
      </c>
      <c r="AC299">
        <v>1</v>
      </c>
    </row>
    <row r="300" spans="1:29" x14ac:dyDescent="0.25">
      <c r="A300">
        <f t="shared" si="16"/>
        <v>1</v>
      </c>
      <c r="B300">
        <f t="shared" si="17"/>
        <v>1</v>
      </c>
      <c r="C300" t="str">
        <f t="shared" si="18"/>
        <v>SY2025</v>
      </c>
      <c r="D300">
        <f t="shared" si="19"/>
        <v>0</v>
      </c>
      <c r="E300" t="str">
        <f>VLOOKUP(L300,Hydro[],2,FALSE)</f>
        <v>GRA - Lower Granite Dam Adult</v>
      </c>
      <c r="F300">
        <f>MATCH(L300,'VLOOKUP Function'!A:A,0)</f>
        <v>122</v>
      </c>
      <c r="G300" t="str" cm="1">
        <f t="array" ref="G300">INDEX('VLOOKUP Function'!B:B,F300)</f>
        <v>GRA - Lower Granite Dam Adult</v>
      </c>
      <c r="H300" t="str">
        <f>INDEX('VLOOKUP Function'!B:B, MATCH('Interrogation Detail Lochsa'!L300,'VLOOKUP Function'!A:A,0))</f>
        <v>GRA - Lower Granite Dam Adult</v>
      </c>
      <c r="I300" t="str">
        <f>_xlfn.XLOOKUP(L300,'Interrogation Summary Hydro'!A:A,'Interrogation Summary Hydro'!D:D,"No hydrosystem detection")</f>
        <v>GRA - Lower Granite Dam Adult</v>
      </c>
      <c r="J300" s="2">
        <f>_xlfn.XLOOKUP(L300,'Interrogation Summary Hydro'!A:A,'Interrogation Summary Hydro'!E:E,"#NA")</f>
        <v>45599.434629629628</v>
      </c>
      <c r="K300" s="2" t="str" cm="1">
        <f t="array" ref="K300">VLOOKUP($L300&amp;U300,CHOOSE({1,2},MULTILOOKUP!$A$2:$A$436&amp;MULTILOOKUP!$B$2:$B$436,MULTILOOKUP!$C$2:$C$436),2,FALSE)</f>
        <v>B6</v>
      </c>
      <c r="L300" t="s">
        <v>330</v>
      </c>
      <c r="M300" t="s">
        <v>331</v>
      </c>
      <c r="N300">
        <v>3</v>
      </c>
      <c r="O300" t="s">
        <v>20</v>
      </c>
      <c r="P300">
        <v>2</v>
      </c>
      <c r="Q300" t="s">
        <v>21</v>
      </c>
      <c r="R300" t="s">
        <v>22</v>
      </c>
      <c r="S300" t="s">
        <v>23</v>
      </c>
      <c r="T300" t="s">
        <v>24</v>
      </c>
      <c r="U300" s="1">
        <v>45723.91846064815</v>
      </c>
      <c r="V300" t="s">
        <v>59</v>
      </c>
      <c r="W300" t="s">
        <v>54</v>
      </c>
      <c r="X300" s="2">
        <v>45599</v>
      </c>
      <c r="Y300" s="2">
        <v>45599</v>
      </c>
      <c r="Z300" t="s">
        <v>54</v>
      </c>
      <c r="AA300">
        <v>830</v>
      </c>
      <c r="AB300" t="s">
        <v>28</v>
      </c>
      <c r="AC300">
        <v>1</v>
      </c>
    </row>
    <row r="301" spans="1:29" x14ac:dyDescent="0.25">
      <c r="A301">
        <f t="shared" si="16"/>
        <v>0</v>
      </c>
      <c r="B301">
        <f t="shared" si="17"/>
        <v>2</v>
      </c>
      <c r="C301" t="str">
        <f t="shared" si="18"/>
        <v>SY2025</v>
      </c>
      <c r="D301">
        <f t="shared" si="19"/>
        <v>0</v>
      </c>
      <c r="E301" t="str">
        <f>VLOOKUP(L301,Hydro[],2,FALSE)</f>
        <v>GRA - Lower Granite Dam Adult</v>
      </c>
      <c r="F301">
        <f>MATCH(L301,'VLOOKUP Function'!A:A,0)</f>
        <v>122</v>
      </c>
      <c r="G301" t="str" cm="1">
        <f t="array" ref="G301">INDEX('VLOOKUP Function'!B:B,F301)</f>
        <v>GRA - Lower Granite Dam Adult</v>
      </c>
      <c r="H301" t="str">
        <f>INDEX('VLOOKUP Function'!B:B, MATCH('Interrogation Detail Lochsa'!L301,'VLOOKUP Function'!A:A,0))</f>
        <v>GRA - Lower Granite Dam Adult</v>
      </c>
      <c r="I301" t="str">
        <f>_xlfn.XLOOKUP(L301,'Interrogation Summary Hydro'!A:A,'Interrogation Summary Hydro'!D:D,"No hydrosystem detection")</f>
        <v>GRA - Lower Granite Dam Adult</v>
      </c>
      <c r="J301" s="2">
        <f>_xlfn.XLOOKUP(L301,'Interrogation Summary Hydro'!A:A,'Interrogation Summary Hydro'!E:E,"#NA")</f>
        <v>45599.434629629628</v>
      </c>
      <c r="K301" s="2" t="str" cm="1">
        <f t="array" ref="K301">VLOOKUP($L301&amp;U301,CHOOSE({1,2},MULTILOOKUP!$A$2:$A$436&amp;MULTILOOKUP!$B$2:$B$436,MULTILOOKUP!$C$2:$C$436),2,FALSE)</f>
        <v>B7</v>
      </c>
      <c r="L301" t="s">
        <v>330</v>
      </c>
      <c r="M301" t="s">
        <v>331</v>
      </c>
      <c r="N301">
        <v>3</v>
      </c>
      <c r="O301" t="s">
        <v>20</v>
      </c>
      <c r="P301">
        <v>2</v>
      </c>
      <c r="Q301" t="s">
        <v>21</v>
      </c>
      <c r="R301" t="s">
        <v>22</v>
      </c>
      <c r="S301" t="s">
        <v>23</v>
      </c>
      <c r="T301" t="s">
        <v>24</v>
      </c>
      <c r="U301" s="1">
        <v>45723.91851851852</v>
      </c>
      <c r="V301" t="s">
        <v>61</v>
      </c>
      <c r="W301" t="s">
        <v>54</v>
      </c>
      <c r="X301" s="2">
        <v>45599</v>
      </c>
      <c r="Y301" s="2">
        <v>45599</v>
      </c>
      <c r="Z301" t="s">
        <v>54</v>
      </c>
      <c r="AA301">
        <v>830</v>
      </c>
      <c r="AB301" t="s">
        <v>28</v>
      </c>
      <c r="AC301">
        <v>1</v>
      </c>
    </row>
    <row r="302" spans="1:29" x14ac:dyDescent="0.25">
      <c r="A302">
        <f t="shared" si="16"/>
        <v>0</v>
      </c>
      <c r="B302">
        <f t="shared" si="17"/>
        <v>3</v>
      </c>
      <c r="C302" t="str">
        <f t="shared" si="18"/>
        <v>SY2025</v>
      </c>
      <c r="D302">
        <f t="shared" si="19"/>
        <v>0</v>
      </c>
      <c r="E302" t="str">
        <f>VLOOKUP(L302,Hydro[],2,FALSE)</f>
        <v>GRA - Lower Granite Dam Adult</v>
      </c>
      <c r="F302">
        <f>MATCH(L302,'VLOOKUP Function'!A:A,0)</f>
        <v>122</v>
      </c>
      <c r="G302" t="str" cm="1">
        <f t="array" ref="G302">INDEX('VLOOKUP Function'!B:B,F302)</f>
        <v>GRA - Lower Granite Dam Adult</v>
      </c>
      <c r="H302" t="str">
        <f>INDEX('VLOOKUP Function'!B:B, MATCH('Interrogation Detail Lochsa'!L302,'VLOOKUP Function'!A:A,0))</f>
        <v>GRA - Lower Granite Dam Adult</v>
      </c>
      <c r="I302" t="str">
        <f>_xlfn.XLOOKUP(L302,'Interrogation Summary Hydro'!A:A,'Interrogation Summary Hydro'!D:D,"No hydrosystem detection")</f>
        <v>GRA - Lower Granite Dam Adult</v>
      </c>
      <c r="J302" s="2">
        <f>_xlfn.XLOOKUP(L302,'Interrogation Summary Hydro'!A:A,'Interrogation Summary Hydro'!E:E,"#NA")</f>
        <v>45599.434629629628</v>
      </c>
      <c r="K302" s="2" t="str" cm="1">
        <f t="array" ref="K302">VLOOKUP($L302&amp;U302,CHOOSE({1,2},MULTILOOKUP!$A$2:$A$436&amp;MULTILOOKUP!$B$2:$B$436,MULTILOOKUP!$C$2:$C$436),2,FALSE)</f>
        <v>A3</v>
      </c>
      <c r="L302" t="s">
        <v>330</v>
      </c>
      <c r="M302" t="s">
        <v>331</v>
      </c>
      <c r="N302">
        <v>3</v>
      </c>
      <c r="O302" t="s">
        <v>20</v>
      </c>
      <c r="P302">
        <v>2</v>
      </c>
      <c r="Q302" t="s">
        <v>21</v>
      </c>
      <c r="R302" t="s">
        <v>22</v>
      </c>
      <c r="S302" t="s">
        <v>23</v>
      </c>
      <c r="T302" t="s">
        <v>29</v>
      </c>
      <c r="U302" s="1">
        <v>45724.11954861111</v>
      </c>
      <c r="V302" t="s">
        <v>30</v>
      </c>
      <c r="W302" t="s">
        <v>54</v>
      </c>
      <c r="X302" s="2">
        <v>45599</v>
      </c>
      <c r="Y302" s="2">
        <v>45599</v>
      </c>
      <c r="Z302" t="s">
        <v>54</v>
      </c>
      <c r="AA302">
        <v>830</v>
      </c>
      <c r="AB302" t="s">
        <v>28</v>
      </c>
      <c r="AC302">
        <v>1</v>
      </c>
    </row>
    <row r="303" spans="1:29" x14ac:dyDescent="0.25">
      <c r="A303">
        <f t="shared" si="16"/>
        <v>1</v>
      </c>
      <c r="B303">
        <f t="shared" si="17"/>
        <v>1</v>
      </c>
      <c r="C303" t="str">
        <f t="shared" si="18"/>
        <v>SY2025</v>
      </c>
      <c r="D303">
        <f t="shared" si="19"/>
        <v>0</v>
      </c>
      <c r="E303" t="str">
        <f>VLOOKUP(L303,Hydro[],2,FALSE)</f>
        <v>GRA - Lower Granite Dam Adult</v>
      </c>
      <c r="F303">
        <f>MATCH(L303,'VLOOKUP Function'!A:A,0)</f>
        <v>123</v>
      </c>
      <c r="G303" t="str" cm="1">
        <f t="array" ref="G303">INDEX('VLOOKUP Function'!B:B,F303)</f>
        <v>GRA - Lower Granite Dam Adult</v>
      </c>
      <c r="H303" t="str">
        <f>INDEX('VLOOKUP Function'!B:B, MATCH('Interrogation Detail Lochsa'!L303,'VLOOKUP Function'!A:A,0))</f>
        <v>GRA - Lower Granite Dam Adult</v>
      </c>
      <c r="I303" t="str">
        <f>_xlfn.XLOOKUP(L303,'Interrogation Summary Hydro'!A:A,'Interrogation Summary Hydro'!D:D,"No hydrosystem detection")</f>
        <v>GRA - Lower Granite Dam Adult</v>
      </c>
      <c r="J303" s="2">
        <f>_xlfn.XLOOKUP(L303,'Interrogation Summary Hydro'!A:A,'Interrogation Summary Hydro'!E:E,"#NA")</f>
        <v>45600.917442129627</v>
      </c>
      <c r="K303" s="2" t="str" cm="1">
        <f t="array" ref="K303">VLOOKUP($L303&amp;U303,CHOOSE({1,2},MULTILOOKUP!$A$2:$A$436&amp;MULTILOOKUP!$B$2:$B$436,MULTILOOKUP!$C$2:$C$436),2,FALSE)</f>
        <v>B6</v>
      </c>
      <c r="L303" t="s">
        <v>332</v>
      </c>
      <c r="M303" t="s">
        <v>326</v>
      </c>
      <c r="N303">
        <v>3</v>
      </c>
      <c r="O303" t="s">
        <v>20</v>
      </c>
      <c r="P303">
        <v>2</v>
      </c>
      <c r="Q303" t="s">
        <v>21</v>
      </c>
      <c r="R303" t="s">
        <v>22</v>
      </c>
      <c r="S303" t="s">
        <v>23</v>
      </c>
      <c r="T303" t="s">
        <v>24</v>
      </c>
      <c r="U303" s="1">
        <v>45753.270451388889</v>
      </c>
      <c r="V303" t="s">
        <v>59</v>
      </c>
      <c r="W303" t="s">
        <v>54</v>
      </c>
      <c r="X303" s="2">
        <v>45598</v>
      </c>
      <c r="Y303" s="2">
        <v>45598</v>
      </c>
      <c r="Z303" t="s">
        <v>54</v>
      </c>
      <c r="AA303">
        <v>800</v>
      </c>
      <c r="AB303" t="s">
        <v>28</v>
      </c>
      <c r="AC303">
        <v>1</v>
      </c>
    </row>
    <row r="304" spans="1:29" x14ac:dyDescent="0.25">
      <c r="A304">
        <f t="shared" si="16"/>
        <v>0</v>
      </c>
      <c r="B304">
        <f t="shared" si="17"/>
        <v>2</v>
      </c>
      <c r="C304" t="str">
        <f t="shared" si="18"/>
        <v>SY2025</v>
      </c>
      <c r="D304">
        <f t="shared" si="19"/>
        <v>0</v>
      </c>
      <c r="E304" t="str">
        <f>VLOOKUP(L304,Hydro[],2,FALSE)</f>
        <v>GRA - Lower Granite Dam Adult</v>
      </c>
      <c r="F304">
        <f>MATCH(L304,'VLOOKUP Function'!A:A,0)</f>
        <v>123</v>
      </c>
      <c r="G304" t="str" cm="1">
        <f t="array" ref="G304">INDEX('VLOOKUP Function'!B:B,F304)</f>
        <v>GRA - Lower Granite Dam Adult</v>
      </c>
      <c r="H304" t="str">
        <f>INDEX('VLOOKUP Function'!B:B, MATCH('Interrogation Detail Lochsa'!L304,'VLOOKUP Function'!A:A,0))</f>
        <v>GRA - Lower Granite Dam Adult</v>
      </c>
      <c r="I304" t="str">
        <f>_xlfn.XLOOKUP(L304,'Interrogation Summary Hydro'!A:A,'Interrogation Summary Hydro'!D:D,"No hydrosystem detection")</f>
        <v>GRA - Lower Granite Dam Adult</v>
      </c>
      <c r="J304" s="2">
        <f>_xlfn.XLOOKUP(L304,'Interrogation Summary Hydro'!A:A,'Interrogation Summary Hydro'!E:E,"#NA")</f>
        <v>45600.917442129627</v>
      </c>
      <c r="K304" s="2" t="str" cm="1">
        <f t="array" ref="K304">VLOOKUP($L304&amp;U304,CHOOSE({1,2},MULTILOOKUP!$A$2:$A$436&amp;MULTILOOKUP!$B$2:$B$436,MULTILOOKUP!$C$2:$C$436),2,FALSE)</f>
        <v>A1</v>
      </c>
      <c r="L304" t="s">
        <v>332</v>
      </c>
      <c r="M304" t="s">
        <v>326</v>
      </c>
      <c r="N304">
        <v>3</v>
      </c>
      <c r="O304" t="s">
        <v>20</v>
      </c>
      <c r="P304">
        <v>2</v>
      </c>
      <c r="Q304" t="s">
        <v>21</v>
      </c>
      <c r="R304" t="s">
        <v>22</v>
      </c>
      <c r="S304" t="s">
        <v>23</v>
      </c>
      <c r="T304" t="s">
        <v>29</v>
      </c>
      <c r="U304" s="1">
        <v>45753.879490740743</v>
      </c>
      <c r="V304" t="s">
        <v>33</v>
      </c>
      <c r="W304" t="s">
        <v>54</v>
      </c>
      <c r="X304" s="2">
        <v>45598</v>
      </c>
      <c r="Y304" s="2">
        <v>45598</v>
      </c>
      <c r="Z304" t="s">
        <v>54</v>
      </c>
      <c r="AA304">
        <v>800</v>
      </c>
      <c r="AB304" t="s">
        <v>28</v>
      </c>
      <c r="AC304">
        <v>1</v>
      </c>
    </row>
    <row r="305" spans="1:29" x14ac:dyDescent="0.25">
      <c r="A305">
        <f t="shared" si="16"/>
        <v>1</v>
      </c>
      <c r="B305">
        <f t="shared" si="17"/>
        <v>1</v>
      </c>
      <c r="C305" t="str">
        <f t="shared" si="18"/>
        <v>SY2025</v>
      </c>
      <c r="D305">
        <f t="shared" si="19"/>
        <v>0</v>
      </c>
      <c r="E305" t="str">
        <f>VLOOKUP(L305,Hydro[],2,FALSE)</f>
        <v>GRA - Lower Granite Dam Adult</v>
      </c>
      <c r="F305">
        <f>MATCH(L305,'VLOOKUP Function'!A:A,0)</f>
        <v>124</v>
      </c>
      <c r="G305" t="str" cm="1">
        <f t="array" ref="G305">INDEX('VLOOKUP Function'!B:B,F305)</f>
        <v>GRA - Lower Granite Dam Adult</v>
      </c>
      <c r="H305" t="str">
        <f>INDEX('VLOOKUP Function'!B:B, MATCH('Interrogation Detail Lochsa'!L305,'VLOOKUP Function'!A:A,0))</f>
        <v>GRA - Lower Granite Dam Adult</v>
      </c>
      <c r="I305" t="str">
        <f>_xlfn.XLOOKUP(L305,'Interrogation Summary Hydro'!A:A,'Interrogation Summary Hydro'!D:D,"No hydrosystem detection")</f>
        <v>GRA - Lower Granite Dam Adult</v>
      </c>
      <c r="J305" s="2">
        <f>_xlfn.XLOOKUP(L305,'Interrogation Summary Hydro'!A:A,'Interrogation Summary Hydro'!E:E,"#NA")</f>
        <v>45589.532071759262</v>
      </c>
      <c r="K305" s="2" t="str" cm="1">
        <f t="array" ref="K305">VLOOKUP($L305&amp;U305,CHOOSE({1,2},MULTILOOKUP!$A$2:$A$436&amp;MULTILOOKUP!$B$2:$B$436,MULTILOOKUP!$C$2:$C$436),2,FALSE)</f>
        <v>A1</v>
      </c>
      <c r="L305" t="s">
        <v>333</v>
      </c>
      <c r="M305" t="s">
        <v>334</v>
      </c>
      <c r="N305">
        <v>3</v>
      </c>
      <c r="O305" t="s">
        <v>20</v>
      </c>
      <c r="P305">
        <v>2</v>
      </c>
      <c r="Q305" t="s">
        <v>21</v>
      </c>
      <c r="R305" t="s">
        <v>22</v>
      </c>
      <c r="S305" t="s">
        <v>23</v>
      </c>
      <c r="T305" t="s">
        <v>29</v>
      </c>
      <c r="U305" s="1">
        <v>45746.846875000003</v>
      </c>
      <c r="V305" t="s">
        <v>33</v>
      </c>
      <c r="W305" t="s">
        <v>54</v>
      </c>
      <c r="X305" s="2">
        <v>45589</v>
      </c>
      <c r="Y305" s="2">
        <v>45589</v>
      </c>
      <c r="Z305" t="s">
        <v>54</v>
      </c>
      <c r="AA305">
        <v>840</v>
      </c>
      <c r="AB305" t="s">
        <v>28</v>
      </c>
      <c r="AC305">
        <v>1</v>
      </c>
    </row>
    <row r="306" spans="1:29" x14ac:dyDescent="0.25">
      <c r="A306">
        <f t="shared" si="16"/>
        <v>1</v>
      </c>
      <c r="B306">
        <f t="shared" si="17"/>
        <v>1</v>
      </c>
      <c r="C306" t="str">
        <f t="shared" si="18"/>
        <v>SY2025</v>
      </c>
      <c r="D306">
        <f t="shared" si="19"/>
        <v>0</v>
      </c>
      <c r="E306" t="str">
        <f>VLOOKUP(L306,Hydro[],2,FALSE)</f>
        <v>GRA - Lower Granite Dam Adult</v>
      </c>
      <c r="F306">
        <f>MATCH(L306,'VLOOKUP Function'!A:A,0)</f>
        <v>125</v>
      </c>
      <c r="G306" t="str" cm="1">
        <f t="array" ref="G306">INDEX('VLOOKUP Function'!B:B,F306)</f>
        <v>GRA - Lower Granite Dam Adult</v>
      </c>
      <c r="H306" t="str">
        <f>INDEX('VLOOKUP Function'!B:B, MATCH('Interrogation Detail Lochsa'!L306,'VLOOKUP Function'!A:A,0))</f>
        <v>GRA - Lower Granite Dam Adult</v>
      </c>
      <c r="I306" t="str">
        <f>_xlfn.XLOOKUP(L306,'Interrogation Summary Hydro'!A:A,'Interrogation Summary Hydro'!D:D,"No hydrosystem detection")</f>
        <v>GRA - Lower Granite Dam Adult</v>
      </c>
      <c r="J306" s="2">
        <f>_xlfn.XLOOKUP(L306,'Interrogation Summary Hydro'!A:A,'Interrogation Summary Hydro'!E:E,"#NA")</f>
        <v>45583.55740740741</v>
      </c>
      <c r="K306" s="2" t="str" cm="1">
        <f t="array" ref="K306">VLOOKUP($L306&amp;U306,CHOOSE({1,2},MULTILOOKUP!$A$2:$A$436&amp;MULTILOOKUP!$B$2:$B$436,MULTILOOKUP!$C$2:$C$436),2,FALSE)</f>
        <v>A2</v>
      </c>
      <c r="L306" t="s">
        <v>335</v>
      </c>
      <c r="M306" t="s">
        <v>336</v>
      </c>
      <c r="N306">
        <v>3</v>
      </c>
      <c r="O306" t="s">
        <v>20</v>
      </c>
      <c r="P306">
        <v>2</v>
      </c>
      <c r="Q306" t="s">
        <v>21</v>
      </c>
      <c r="R306" t="s">
        <v>22</v>
      </c>
      <c r="S306" t="s">
        <v>23</v>
      </c>
      <c r="T306" t="s">
        <v>29</v>
      </c>
      <c r="U306" s="1">
        <v>45732.119930555556</v>
      </c>
      <c r="V306" t="s">
        <v>36</v>
      </c>
      <c r="W306" t="s">
        <v>54</v>
      </c>
      <c r="X306" s="2">
        <v>45583</v>
      </c>
      <c r="Y306" s="2">
        <v>45583</v>
      </c>
      <c r="Z306" t="s">
        <v>54</v>
      </c>
      <c r="AA306">
        <v>830</v>
      </c>
      <c r="AB306" t="s">
        <v>28</v>
      </c>
      <c r="AC306">
        <v>1</v>
      </c>
    </row>
    <row r="307" spans="1:29" x14ac:dyDescent="0.25">
      <c r="A307">
        <f t="shared" si="16"/>
        <v>1</v>
      </c>
      <c r="B307">
        <f t="shared" si="17"/>
        <v>1</v>
      </c>
      <c r="C307" t="str">
        <f t="shared" si="18"/>
        <v>SY2025</v>
      </c>
      <c r="D307">
        <f t="shared" si="19"/>
        <v>0</v>
      </c>
      <c r="E307" t="str">
        <f>VLOOKUP(L307,Hydro[],2,FALSE)</f>
        <v>GRA - Lower Granite Dam Adult</v>
      </c>
      <c r="F307">
        <f>MATCH(L307,'VLOOKUP Function'!A:A,0)</f>
        <v>126</v>
      </c>
      <c r="G307" t="str" cm="1">
        <f t="array" ref="G307">INDEX('VLOOKUP Function'!B:B,F307)</f>
        <v>GRA - Lower Granite Dam Adult</v>
      </c>
      <c r="H307" t="str">
        <f>INDEX('VLOOKUP Function'!B:B, MATCH('Interrogation Detail Lochsa'!L307,'VLOOKUP Function'!A:A,0))</f>
        <v>GRA - Lower Granite Dam Adult</v>
      </c>
      <c r="I307" t="str">
        <f>_xlfn.XLOOKUP(L307,'Interrogation Summary Hydro'!A:A,'Interrogation Summary Hydro'!D:D,"No hydrosystem detection")</f>
        <v>GRA - Lower Granite Dam Adult</v>
      </c>
      <c r="J307" s="2">
        <f>_xlfn.XLOOKUP(L307,'Interrogation Summary Hydro'!A:A,'Interrogation Summary Hydro'!E:E,"#NA")</f>
        <v>45585.240636574075</v>
      </c>
      <c r="K307" s="2" t="str" cm="1">
        <f t="array" ref="K307">VLOOKUP($L307&amp;U307,CHOOSE({1,2},MULTILOOKUP!$A$2:$A$436&amp;MULTILOOKUP!$B$2:$B$436,MULTILOOKUP!$C$2:$C$436),2,FALSE)</f>
        <v>B6</v>
      </c>
      <c r="L307" t="s">
        <v>337</v>
      </c>
      <c r="M307" t="s">
        <v>338</v>
      </c>
      <c r="N307">
        <v>3</v>
      </c>
      <c r="O307" t="s">
        <v>20</v>
      </c>
      <c r="P307">
        <v>2</v>
      </c>
      <c r="Q307" t="s">
        <v>21</v>
      </c>
      <c r="R307" t="s">
        <v>22</v>
      </c>
      <c r="S307" t="s">
        <v>23</v>
      </c>
      <c r="T307" t="s">
        <v>24</v>
      </c>
      <c r="U307" s="1">
        <v>45725.137106481481</v>
      </c>
      <c r="V307" t="s">
        <v>59</v>
      </c>
      <c r="W307" t="s">
        <v>54</v>
      </c>
      <c r="X307" s="2">
        <v>45584</v>
      </c>
      <c r="Y307" s="2">
        <v>45584</v>
      </c>
      <c r="Z307" t="s">
        <v>54</v>
      </c>
      <c r="AA307">
        <v>860</v>
      </c>
      <c r="AB307" t="s">
        <v>28</v>
      </c>
      <c r="AC307">
        <v>1</v>
      </c>
    </row>
    <row r="308" spans="1:29" x14ac:dyDescent="0.25">
      <c r="A308">
        <f t="shared" si="16"/>
        <v>0</v>
      </c>
      <c r="B308">
        <f t="shared" si="17"/>
        <v>2</v>
      </c>
      <c r="C308" t="str">
        <f t="shared" si="18"/>
        <v>SY2025</v>
      </c>
      <c r="D308">
        <f t="shared" si="19"/>
        <v>0</v>
      </c>
      <c r="E308" t="str">
        <f>VLOOKUP(L308,Hydro[],2,FALSE)</f>
        <v>GRA - Lower Granite Dam Adult</v>
      </c>
      <c r="F308">
        <f>MATCH(L308,'VLOOKUP Function'!A:A,0)</f>
        <v>126</v>
      </c>
      <c r="G308" t="str" cm="1">
        <f t="array" ref="G308">INDEX('VLOOKUP Function'!B:B,F308)</f>
        <v>GRA - Lower Granite Dam Adult</v>
      </c>
      <c r="H308" t="str">
        <f>INDEX('VLOOKUP Function'!B:B, MATCH('Interrogation Detail Lochsa'!L308,'VLOOKUP Function'!A:A,0))</f>
        <v>GRA - Lower Granite Dam Adult</v>
      </c>
      <c r="I308" t="str">
        <f>_xlfn.XLOOKUP(L308,'Interrogation Summary Hydro'!A:A,'Interrogation Summary Hydro'!D:D,"No hydrosystem detection")</f>
        <v>GRA - Lower Granite Dam Adult</v>
      </c>
      <c r="J308" s="2">
        <f>_xlfn.XLOOKUP(L308,'Interrogation Summary Hydro'!A:A,'Interrogation Summary Hydro'!E:E,"#NA")</f>
        <v>45585.240636574075</v>
      </c>
      <c r="K308" s="2" t="str" cm="1">
        <f t="array" ref="K308">VLOOKUP($L308&amp;U308,CHOOSE({1,2},MULTILOOKUP!$A$2:$A$436&amp;MULTILOOKUP!$B$2:$B$436,MULTILOOKUP!$C$2:$C$436),2,FALSE)</f>
        <v>A4</v>
      </c>
      <c r="L308" t="s">
        <v>337</v>
      </c>
      <c r="M308" t="s">
        <v>338</v>
      </c>
      <c r="N308">
        <v>3</v>
      </c>
      <c r="O308" t="s">
        <v>20</v>
      </c>
      <c r="P308">
        <v>2</v>
      </c>
      <c r="Q308" t="s">
        <v>21</v>
      </c>
      <c r="R308" t="s">
        <v>22</v>
      </c>
      <c r="S308" t="s">
        <v>23</v>
      </c>
      <c r="T308" t="s">
        <v>29</v>
      </c>
      <c r="U308" s="1">
        <v>45725.836562500001</v>
      </c>
      <c r="V308" t="s">
        <v>56</v>
      </c>
      <c r="W308" t="s">
        <v>54</v>
      </c>
      <c r="X308" s="2">
        <v>45584</v>
      </c>
      <c r="Y308" s="2">
        <v>45584</v>
      </c>
      <c r="Z308" t="s">
        <v>54</v>
      </c>
      <c r="AA308">
        <v>860</v>
      </c>
      <c r="AB308" t="s">
        <v>28</v>
      </c>
      <c r="AC308">
        <v>1</v>
      </c>
    </row>
    <row r="309" spans="1:29" x14ac:dyDescent="0.25">
      <c r="A309">
        <f t="shared" si="16"/>
        <v>1</v>
      </c>
      <c r="B309">
        <f t="shared" si="17"/>
        <v>1</v>
      </c>
      <c r="C309" t="str">
        <f t="shared" si="18"/>
        <v>SY2025</v>
      </c>
      <c r="D309">
        <f t="shared" si="19"/>
        <v>0</v>
      </c>
      <c r="E309" t="str">
        <f>VLOOKUP(L309,Hydro[],2,FALSE)</f>
        <v>GRA - Lower Granite Dam Adult</v>
      </c>
      <c r="F309">
        <f>MATCH(L309,'VLOOKUP Function'!A:A,0)</f>
        <v>127</v>
      </c>
      <c r="G309" t="str" cm="1">
        <f t="array" ref="G309">INDEX('VLOOKUP Function'!B:B,F309)</f>
        <v>GRA - Lower Granite Dam Adult</v>
      </c>
      <c r="H309" t="str">
        <f>INDEX('VLOOKUP Function'!B:B, MATCH('Interrogation Detail Lochsa'!L309,'VLOOKUP Function'!A:A,0))</f>
        <v>GRA - Lower Granite Dam Adult</v>
      </c>
      <c r="I309" t="str">
        <f>_xlfn.XLOOKUP(L309,'Interrogation Summary Hydro'!A:A,'Interrogation Summary Hydro'!D:D,"No hydrosystem detection")</f>
        <v>GRA - Lower Granite Dam Adult</v>
      </c>
      <c r="J309" s="2">
        <f>_xlfn.XLOOKUP(L309,'Interrogation Summary Hydro'!A:A,'Interrogation Summary Hydro'!E:E,"#NA")</f>
        <v>45591.437939814816</v>
      </c>
      <c r="K309" s="2" t="str" cm="1">
        <f t="array" ref="K309">VLOOKUP($L309&amp;U309,CHOOSE({1,2},MULTILOOKUP!$A$2:$A$436&amp;MULTILOOKUP!$B$2:$B$436,MULTILOOKUP!$C$2:$C$436),2,FALSE)</f>
        <v>B8</v>
      </c>
      <c r="L309" t="s">
        <v>339</v>
      </c>
      <c r="M309" t="s">
        <v>340</v>
      </c>
      <c r="N309">
        <v>3</v>
      </c>
      <c r="O309" t="s">
        <v>20</v>
      </c>
      <c r="P309">
        <v>2</v>
      </c>
      <c r="Q309" t="s">
        <v>21</v>
      </c>
      <c r="R309" t="s">
        <v>22</v>
      </c>
      <c r="S309" t="s">
        <v>23</v>
      </c>
      <c r="T309" t="s">
        <v>24</v>
      </c>
      <c r="U309" s="1">
        <v>45738.163159722222</v>
      </c>
      <c r="V309" t="s">
        <v>65</v>
      </c>
      <c r="W309" t="s">
        <v>54</v>
      </c>
      <c r="X309" s="2">
        <v>45591</v>
      </c>
      <c r="Y309" s="2">
        <v>45591</v>
      </c>
      <c r="Z309" t="s">
        <v>54</v>
      </c>
      <c r="AA309">
        <v>840</v>
      </c>
      <c r="AB309" t="s">
        <v>28</v>
      </c>
      <c r="AC309">
        <v>1</v>
      </c>
    </row>
    <row r="310" spans="1:29" x14ac:dyDescent="0.25">
      <c r="A310">
        <f t="shared" si="16"/>
        <v>0</v>
      </c>
      <c r="B310">
        <f t="shared" si="17"/>
        <v>2</v>
      </c>
      <c r="C310" t="str">
        <f t="shared" si="18"/>
        <v>SY2025</v>
      </c>
      <c r="D310">
        <f t="shared" si="19"/>
        <v>0</v>
      </c>
      <c r="E310" t="str">
        <f>VLOOKUP(L310,Hydro[],2,FALSE)</f>
        <v>GRA - Lower Granite Dam Adult</v>
      </c>
      <c r="F310">
        <f>MATCH(L310,'VLOOKUP Function'!A:A,0)</f>
        <v>127</v>
      </c>
      <c r="G310" t="str" cm="1">
        <f t="array" ref="G310">INDEX('VLOOKUP Function'!B:B,F310)</f>
        <v>GRA - Lower Granite Dam Adult</v>
      </c>
      <c r="H310" t="str">
        <f>INDEX('VLOOKUP Function'!B:B, MATCH('Interrogation Detail Lochsa'!L310,'VLOOKUP Function'!A:A,0))</f>
        <v>GRA - Lower Granite Dam Adult</v>
      </c>
      <c r="I310" t="str">
        <f>_xlfn.XLOOKUP(L310,'Interrogation Summary Hydro'!A:A,'Interrogation Summary Hydro'!D:D,"No hydrosystem detection")</f>
        <v>GRA - Lower Granite Dam Adult</v>
      </c>
      <c r="J310" s="2">
        <f>_xlfn.XLOOKUP(L310,'Interrogation Summary Hydro'!A:A,'Interrogation Summary Hydro'!E:E,"#NA")</f>
        <v>45591.437939814816</v>
      </c>
      <c r="K310" s="2" t="str" cm="1">
        <f t="array" ref="K310">VLOOKUP($L310&amp;U310,CHOOSE({1,2},MULTILOOKUP!$A$2:$A$436&amp;MULTILOOKUP!$B$2:$B$436,MULTILOOKUP!$C$2:$C$436),2,FALSE)</f>
        <v>A3</v>
      </c>
      <c r="L310" t="s">
        <v>339</v>
      </c>
      <c r="M310" t="s">
        <v>340</v>
      </c>
      <c r="N310">
        <v>3</v>
      </c>
      <c r="O310" t="s">
        <v>20</v>
      </c>
      <c r="P310">
        <v>2</v>
      </c>
      <c r="Q310" t="s">
        <v>21</v>
      </c>
      <c r="R310" t="s">
        <v>22</v>
      </c>
      <c r="S310" t="s">
        <v>23</v>
      </c>
      <c r="T310" t="s">
        <v>29</v>
      </c>
      <c r="U310" s="1">
        <v>45738.615543981483</v>
      </c>
      <c r="V310" t="s">
        <v>30</v>
      </c>
      <c r="W310" t="s">
        <v>54</v>
      </c>
      <c r="X310" s="2">
        <v>45591</v>
      </c>
      <c r="Y310" s="2">
        <v>45591</v>
      </c>
      <c r="Z310" t="s">
        <v>54</v>
      </c>
      <c r="AA310">
        <v>840</v>
      </c>
      <c r="AB310" t="s">
        <v>28</v>
      </c>
      <c r="AC310">
        <v>1</v>
      </c>
    </row>
    <row r="311" spans="1:29" x14ac:dyDescent="0.25">
      <c r="A311">
        <f t="shared" si="16"/>
        <v>1</v>
      </c>
      <c r="B311">
        <f t="shared" si="17"/>
        <v>1</v>
      </c>
      <c r="C311" t="str">
        <f t="shared" si="18"/>
        <v>SY2025</v>
      </c>
      <c r="D311">
        <f t="shared" si="19"/>
        <v>0</v>
      </c>
      <c r="E311" t="str">
        <f>VLOOKUP(L311,Hydro[],2,FALSE)</f>
        <v>GRA - Lower Granite Dam Adult</v>
      </c>
      <c r="F311">
        <f>MATCH(L311,'VLOOKUP Function'!A:A,0)</f>
        <v>128</v>
      </c>
      <c r="G311" t="str" cm="1">
        <f t="array" ref="G311">INDEX('VLOOKUP Function'!B:B,F311)</f>
        <v>GRA - Lower Granite Dam Adult</v>
      </c>
      <c r="H311" t="str">
        <f>INDEX('VLOOKUP Function'!B:B, MATCH('Interrogation Detail Lochsa'!L311,'VLOOKUP Function'!A:A,0))</f>
        <v>GRA - Lower Granite Dam Adult</v>
      </c>
      <c r="I311" t="str">
        <f>_xlfn.XLOOKUP(L311,'Interrogation Summary Hydro'!A:A,'Interrogation Summary Hydro'!D:D,"No hydrosystem detection")</f>
        <v>GRA - Lower Granite Dam Adult</v>
      </c>
      <c r="J311" s="2">
        <f>_xlfn.XLOOKUP(L311,'Interrogation Summary Hydro'!A:A,'Interrogation Summary Hydro'!E:E,"#NA")</f>
        <v>45593.413263888891</v>
      </c>
      <c r="K311" s="2" t="str" cm="1">
        <f t="array" ref="K311">VLOOKUP($L311&amp;U311,CHOOSE({1,2},MULTILOOKUP!$A$2:$A$436&amp;MULTILOOKUP!$B$2:$B$436,MULTILOOKUP!$C$2:$C$436),2,FALSE)</f>
        <v>A5</v>
      </c>
      <c r="L311" t="s">
        <v>341</v>
      </c>
      <c r="M311" t="s">
        <v>342</v>
      </c>
      <c r="N311">
        <v>3</v>
      </c>
      <c r="O311" t="s">
        <v>20</v>
      </c>
      <c r="P311">
        <v>2</v>
      </c>
      <c r="Q311" t="s">
        <v>21</v>
      </c>
      <c r="R311" t="s">
        <v>22</v>
      </c>
      <c r="S311" t="s">
        <v>23</v>
      </c>
      <c r="T311" t="s">
        <v>29</v>
      </c>
      <c r="U311" s="1">
        <v>45739.710949074077</v>
      </c>
      <c r="V311" t="s">
        <v>45</v>
      </c>
      <c r="W311" t="s">
        <v>54</v>
      </c>
      <c r="X311" s="2">
        <v>45593</v>
      </c>
      <c r="Y311" s="2">
        <v>45593</v>
      </c>
      <c r="Z311" t="s">
        <v>54</v>
      </c>
      <c r="AA311">
        <v>840</v>
      </c>
      <c r="AB311" t="s">
        <v>28</v>
      </c>
      <c r="AC311">
        <v>1</v>
      </c>
    </row>
    <row r="312" spans="1:29" x14ac:dyDescent="0.25">
      <c r="A312">
        <f t="shared" si="16"/>
        <v>0</v>
      </c>
      <c r="B312">
        <f t="shared" si="17"/>
        <v>2</v>
      </c>
      <c r="C312" t="str">
        <f t="shared" si="18"/>
        <v>SY2025</v>
      </c>
      <c r="D312">
        <f t="shared" si="19"/>
        <v>0</v>
      </c>
      <c r="E312" t="str">
        <f>VLOOKUP(L312,Hydro[],2,FALSE)</f>
        <v>GRA - Lower Granite Dam Adult</v>
      </c>
      <c r="F312">
        <f>MATCH(L312,'VLOOKUP Function'!A:A,0)</f>
        <v>128</v>
      </c>
      <c r="G312" t="str" cm="1">
        <f t="array" ref="G312">INDEX('VLOOKUP Function'!B:B,F312)</f>
        <v>GRA - Lower Granite Dam Adult</v>
      </c>
      <c r="H312" t="str">
        <f>INDEX('VLOOKUP Function'!B:B, MATCH('Interrogation Detail Lochsa'!L312,'VLOOKUP Function'!A:A,0))</f>
        <v>GRA - Lower Granite Dam Adult</v>
      </c>
      <c r="I312" t="str">
        <f>_xlfn.XLOOKUP(L312,'Interrogation Summary Hydro'!A:A,'Interrogation Summary Hydro'!D:D,"No hydrosystem detection")</f>
        <v>GRA - Lower Granite Dam Adult</v>
      </c>
      <c r="J312" s="2">
        <f>_xlfn.XLOOKUP(L312,'Interrogation Summary Hydro'!A:A,'Interrogation Summary Hydro'!E:E,"#NA")</f>
        <v>45593.413263888891</v>
      </c>
      <c r="K312" s="2" t="str" cm="1">
        <f t="array" ref="K312">VLOOKUP($L312&amp;U312,CHOOSE({1,2},MULTILOOKUP!$A$2:$A$436&amp;MULTILOOKUP!$B$2:$B$436,MULTILOOKUP!$C$2:$C$436),2,FALSE)</f>
        <v>A6</v>
      </c>
      <c r="L312" t="s">
        <v>341</v>
      </c>
      <c r="M312" t="s">
        <v>342</v>
      </c>
      <c r="N312">
        <v>3</v>
      </c>
      <c r="O312" t="s">
        <v>20</v>
      </c>
      <c r="P312">
        <v>2</v>
      </c>
      <c r="Q312" t="s">
        <v>21</v>
      </c>
      <c r="R312" t="s">
        <v>22</v>
      </c>
      <c r="S312" t="s">
        <v>23</v>
      </c>
      <c r="T312" t="s">
        <v>29</v>
      </c>
      <c r="U312" s="1">
        <v>45739.7109837963</v>
      </c>
      <c r="V312" t="s">
        <v>68</v>
      </c>
      <c r="W312" t="s">
        <v>54</v>
      </c>
      <c r="X312" s="2">
        <v>45593</v>
      </c>
      <c r="Y312" s="2">
        <v>45593</v>
      </c>
      <c r="Z312" t="s">
        <v>54</v>
      </c>
      <c r="AA312">
        <v>840</v>
      </c>
      <c r="AB312" t="s">
        <v>28</v>
      </c>
      <c r="AC312">
        <v>1</v>
      </c>
    </row>
    <row r="313" spans="1:29" x14ac:dyDescent="0.25">
      <c r="A313">
        <f t="shared" si="16"/>
        <v>1</v>
      </c>
      <c r="B313">
        <f t="shared" si="17"/>
        <v>1</v>
      </c>
      <c r="C313" t="str">
        <f t="shared" si="18"/>
        <v>SY2025</v>
      </c>
      <c r="D313">
        <f t="shared" si="19"/>
        <v>0</v>
      </c>
      <c r="E313" t="str">
        <f>VLOOKUP(L313,Hydro[],2,FALSE)</f>
        <v>GRA - Lower Granite Dam Adult</v>
      </c>
      <c r="F313">
        <f>MATCH(L313,'VLOOKUP Function'!A:A,0)</f>
        <v>129</v>
      </c>
      <c r="G313" t="str" cm="1">
        <f t="array" ref="G313">INDEX('VLOOKUP Function'!B:B,F313)</f>
        <v>GRA - Lower Granite Dam Adult</v>
      </c>
      <c r="H313" t="str">
        <f>INDEX('VLOOKUP Function'!B:B, MATCH('Interrogation Detail Lochsa'!L313,'VLOOKUP Function'!A:A,0))</f>
        <v>GRA - Lower Granite Dam Adult</v>
      </c>
      <c r="I313" t="str">
        <f>_xlfn.XLOOKUP(L313,'Interrogation Summary Hydro'!A:A,'Interrogation Summary Hydro'!D:D,"No hydrosystem detection")</f>
        <v>GRA - Lower Granite Dam Adult</v>
      </c>
      <c r="J313" s="2">
        <f>_xlfn.XLOOKUP(L313,'Interrogation Summary Hydro'!A:A,'Interrogation Summary Hydro'!E:E,"#NA")</f>
        <v>45590.414895833332</v>
      </c>
      <c r="K313" s="2" t="str" cm="1">
        <f t="array" ref="K313">VLOOKUP($L313&amp;U313,CHOOSE({1,2},MULTILOOKUP!$A$2:$A$436&amp;MULTILOOKUP!$B$2:$B$436,MULTILOOKUP!$C$2:$C$436),2,FALSE)</f>
        <v>A5</v>
      </c>
      <c r="L313" t="s">
        <v>343</v>
      </c>
      <c r="M313" t="s">
        <v>344</v>
      </c>
      <c r="N313">
        <v>3</v>
      </c>
      <c r="O313" t="s">
        <v>20</v>
      </c>
      <c r="P313">
        <v>2</v>
      </c>
      <c r="Q313" t="s">
        <v>21</v>
      </c>
      <c r="R313" t="s">
        <v>22</v>
      </c>
      <c r="S313" t="s">
        <v>23</v>
      </c>
      <c r="T313" t="s">
        <v>29</v>
      </c>
      <c r="U313" s="1">
        <v>45727.753437500003</v>
      </c>
      <c r="V313" t="s">
        <v>45</v>
      </c>
      <c r="W313" t="s">
        <v>54</v>
      </c>
      <c r="X313" s="2">
        <v>45590</v>
      </c>
      <c r="Y313" s="2">
        <v>45590</v>
      </c>
      <c r="Z313" t="s">
        <v>54</v>
      </c>
      <c r="AA313">
        <v>900</v>
      </c>
      <c r="AB313" t="s">
        <v>28</v>
      </c>
      <c r="AC313">
        <v>1</v>
      </c>
    </row>
    <row r="314" spans="1:29" x14ac:dyDescent="0.25">
      <c r="A314">
        <f t="shared" si="16"/>
        <v>1</v>
      </c>
      <c r="B314">
        <f t="shared" si="17"/>
        <v>1</v>
      </c>
      <c r="C314" t="str">
        <f t="shared" si="18"/>
        <v>SY2025</v>
      </c>
      <c r="D314">
        <f t="shared" si="19"/>
        <v>0</v>
      </c>
      <c r="E314" t="str">
        <f>VLOOKUP(L314,Hydro[],2,FALSE)</f>
        <v>GRA - Lower Granite Dam Adult</v>
      </c>
      <c r="F314">
        <f>MATCH(L314,'VLOOKUP Function'!A:A,0)</f>
        <v>130</v>
      </c>
      <c r="G314" t="str" cm="1">
        <f t="array" ref="G314">INDEX('VLOOKUP Function'!B:B,F314)</f>
        <v>GRA - Lower Granite Dam Adult</v>
      </c>
      <c r="H314" t="str">
        <f>INDEX('VLOOKUP Function'!B:B, MATCH('Interrogation Detail Lochsa'!L314,'VLOOKUP Function'!A:A,0))</f>
        <v>GRA - Lower Granite Dam Adult</v>
      </c>
      <c r="I314" t="str">
        <f>_xlfn.XLOOKUP(L314,'Interrogation Summary Hydro'!A:A,'Interrogation Summary Hydro'!D:D,"No hydrosystem detection")</f>
        <v>GRA - Lower Granite Dam Adult</v>
      </c>
      <c r="J314" s="2">
        <f>_xlfn.XLOOKUP(L314,'Interrogation Summary Hydro'!A:A,'Interrogation Summary Hydro'!E:E,"#NA")</f>
        <v>45592.642164351855</v>
      </c>
      <c r="K314" s="2" t="str" cm="1">
        <f t="array" ref="K314">VLOOKUP($L314&amp;U314,CHOOSE({1,2},MULTILOOKUP!$A$2:$A$436&amp;MULTILOOKUP!$B$2:$B$436,MULTILOOKUP!$C$2:$C$436),2,FALSE)</f>
        <v>A2</v>
      </c>
      <c r="L314" t="s">
        <v>345</v>
      </c>
      <c r="M314" t="s">
        <v>346</v>
      </c>
      <c r="N314">
        <v>3</v>
      </c>
      <c r="O314" t="s">
        <v>20</v>
      </c>
      <c r="P314">
        <v>2</v>
      </c>
      <c r="Q314" t="s">
        <v>21</v>
      </c>
      <c r="R314" t="s">
        <v>22</v>
      </c>
      <c r="S314" t="s">
        <v>23</v>
      </c>
      <c r="T314" t="s">
        <v>29</v>
      </c>
      <c r="U314" s="1">
        <v>45730.91646990741</v>
      </c>
      <c r="V314" t="s">
        <v>36</v>
      </c>
      <c r="W314" t="s">
        <v>54</v>
      </c>
      <c r="X314" s="2">
        <v>45592</v>
      </c>
      <c r="Y314" s="2">
        <v>45592</v>
      </c>
      <c r="Z314" t="s">
        <v>54</v>
      </c>
      <c r="AA314">
        <v>820</v>
      </c>
      <c r="AB314" t="s">
        <v>28</v>
      </c>
      <c r="AC314">
        <v>1</v>
      </c>
    </row>
    <row r="315" spans="1:29" x14ac:dyDescent="0.25">
      <c r="A315">
        <f t="shared" si="16"/>
        <v>1</v>
      </c>
      <c r="B315">
        <f t="shared" si="17"/>
        <v>1</v>
      </c>
      <c r="C315" t="str">
        <f t="shared" si="18"/>
        <v>SY2025</v>
      </c>
      <c r="D315">
        <f t="shared" si="19"/>
        <v>0</v>
      </c>
      <c r="E315" t="str">
        <f>VLOOKUP(L315,Hydro[],2,FALSE)</f>
        <v>GRA - Lower Granite Dam Adult</v>
      </c>
      <c r="F315">
        <f>MATCH(L315,'VLOOKUP Function'!A:A,0)</f>
        <v>131</v>
      </c>
      <c r="G315" t="str" cm="1">
        <f t="array" ref="G315">INDEX('VLOOKUP Function'!B:B,F315)</f>
        <v>GRA - Lower Granite Dam Adult</v>
      </c>
      <c r="H315" t="str">
        <f>INDEX('VLOOKUP Function'!B:B, MATCH('Interrogation Detail Lochsa'!L315,'VLOOKUP Function'!A:A,0))</f>
        <v>GRA - Lower Granite Dam Adult</v>
      </c>
      <c r="I315" t="str">
        <f>_xlfn.XLOOKUP(L315,'Interrogation Summary Hydro'!A:A,'Interrogation Summary Hydro'!D:D,"No hydrosystem detection")</f>
        <v>GRA - Lower Granite Dam Adult</v>
      </c>
      <c r="J315" s="2">
        <f>_xlfn.XLOOKUP(L315,'Interrogation Summary Hydro'!A:A,'Interrogation Summary Hydro'!E:E,"#NA")</f>
        <v>45593.423715277779</v>
      </c>
      <c r="K315" s="2" t="str" cm="1">
        <f t="array" ref="K315">VLOOKUP($L315&amp;U315,CHOOSE({1,2},MULTILOOKUP!$A$2:$A$436&amp;MULTILOOKUP!$B$2:$B$436,MULTILOOKUP!$C$2:$C$436),2,FALSE)</f>
        <v>A3</v>
      </c>
      <c r="L315" t="s">
        <v>347</v>
      </c>
      <c r="M315" t="s">
        <v>342</v>
      </c>
      <c r="N315">
        <v>3</v>
      </c>
      <c r="O315" t="s">
        <v>20</v>
      </c>
      <c r="P315">
        <v>2</v>
      </c>
      <c r="Q315" t="s">
        <v>21</v>
      </c>
      <c r="R315" t="s">
        <v>22</v>
      </c>
      <c r="S315" t="s">
        <v>23</v>
      </c>
      <c r="T315" t="s">
        <v>29</v>
      </c>
      <c r="U315" s="1">
        <v>45732.903032407405</v>
      </c>
      <c r="V315" t="s">
        <v>30</v>
      </c>
      <c r="W315" t="s">
        <v>54</v>
      </c>
      <c r="X315" s="2">
        <v>45593</v>
      </c>
      <c r="Y315" s="2">
        <v>45593</v>
      </c>
      <c r="Z315" t="s">
        <v>54</v>
      </c>
      <c r="AA315">
        <v>800</v>
      </c>
      <c r="AB315" t="s">
        <v>28</v>
      </c>
      <c r="AC315">
        <v>1</v>
      </c>
    </row>
    <row r="316" spans="1:29" x14ac:dyDescent="0.25">
      <c r="A316">
        <f t="shared" si="16"/>
        <v>1</v>
      </c>
      <c r="B316">
        <f t="shared" si="17"/>
        <v>1</v>
      </c>
      <c r="C316" t="str">
        <f t="shared" si="18"/>
        <v>SY2025</v>
      </c>
      <c r="D316">
        <f t="shared" si="19"/>
        <v>0</v>
      </c>
      <c r="E316" t="str">
        <f>VLOOKUP(L316,Hydro[],2,FALSE)</f>
        <v>GRA - Lower Granite Dam Adult</v>
      </c>
      <c r="F316">
        <f>MATCH(L316,'VLOOKUP Function'!A:A,0)</f>
        <v>132</v>
      </c>
      <c r="G316" t="str" cm="1">
        <f t="array" ref="G316">INDEX('VLOOKUP Function'!B:B,F316)</f>
        <v>GRA - Lower Granite Dam Adult</v>
      </c>
      <c r="H316" t="str">
        <f>INDEX('VLOOKUP Function'!B:B, MATCH('Interrogation Detail Lochsa'!L316,'VLOOKUP Function'!A:A,0))</f>
        <v>GRA - Lower Granite Dam Adult</v>
      </c>
      <c r="I316" t="str">
        <f>_xlfn.XLOOKUP(L316,'Interrogation Summary Hydro'!A:A,'Interrogation Summary Hydro'!D:D,"No hydrosystem detection")</f>
        <v>GRA - Lower Granite Dam Adult</v>
      </c>
      <c r="J316" s="2">
        <f>_xlfn.XLOOKUP(L316,'Interrogation Summary Hydro'!A:A,'Interrogation Summary Hydro'!E:E,"#NA")</f>
        <v>45574.46266203704</v>
      </c>
      <c r="K316" s="2" t="str" cm="1">
        <f t="array" ref="K316">VLOOKUP($L316&amp;U316,CHOOSE({1,2},MULTILOOKUP!$A$2:$A$436&amp;MULTILOOKUP!$B$2:$B$436,MULTILOOKUP!$C$2:$C$436),2,FALSE)</f>
        <v>BB</v>
      </c>
      <c r="L316" t="s">
        <v>348</v>
      </c>
      <c r="M316" t="s">
        <v>349</v>
      </c>
      <c r="N316">
        <v>3</v>
      </c>
      <c r="O316" t="s">
        <v>20</v>
      </c>
      <c r="P316">
        <v>2</v>
      </c>
      <c r="Q316" t="s">
        <v>21</v>
      </c>
      <c r="R316" t="s">
        <v>22</v>
      </c>
      <c r="S316" t="s">
        <v>23</v>
      </c>
      <c r="T316" t="s">
        <v>24</v>
      </c>
      <c r="U316" s="1">
        <v>45745.435590277775</v>
      </c>
      <c r="V316" t="s">
        <v>199</v>
      </c>
      <c r="W316" t="s">
        <v>54</v>
      </c>
      <c r="X316" s="2">
        <v>45574</v>
      </c>
      <c r="Y316" s="2">
        <v>45574</v>
      </c>
      <c r="Z316" t="s">
        <v>54</v>
      </c>
      <c r="AA316">
        <v>750</v>
      </c>
      <c r="AB316" t="s">
        <v>28</v>
      </c>
      <c r="AC316">
        <v>1</v>
      </c>
    </row>
    <row r="317" spans="1:29" x14ac:dyDescent="0.25">
      <c r="A317">
        <f t="shared" si="16"/>
        <v>0</v>
      </c>
      <c r="B317">
        <f t="shared" si="17"/>
        <v>2</v>
      </c>
      <c r="C317" t="str">
        <f t="shared" si="18"/>
        <v>SY2025</v>
      </c>
      <c r="D317">
        <f t="shared" si="19"/>
        <v>0</v>
      </c>
      <c r="E317" t="str">
        <f>VLOOKUP(L317,Hydro[],2,FALSE)</f>
        <v>GRA - Lower Granite Dam Adult</v>
      </c>
      <c r="F317">
        <f>MATCH(L317,'VLOOKUP Function'!A:A,0)</f>
        <v>132</v>
      </c>
      <c r="G317" t="str" cm="1">
        <f t="array" ref="G317">INDEX('VLOOKUP Function'!B:B,F317)</f>
        <v>GRA - Lower Granite Dam Adult</v>
      </c>
      <c r="H317" t="str">
        <f>INDEX('VLOOKUP Function'!B:B, MATCH('Interrogation Detail Lochsa'!L317,'VLOOKUP Function'!A:A,0))</f>
        <v>GRA - Lower Granite Dam Adult</v>
      </c>
      <c r="I317" t="str">
        <f>_xlfn.XLOOKUP(L317,'Interrogation Summary Hydro'!A:A,'Interrogation Summary Hydro'!D:D,"No hydrosystem detection")</f>
        <v>GRA - Lower Granite Dam Adult</v>
      </c>
      <c r="J317" s="2">
        <f>_xlfn.XLOOKUP(L317,'Interrogation Summary Hydro'!A:A,'Interrogation Summary Hydro'!E:E,"#NA")</f>
        <v>45574.46266203704</v>
      </c>
      <c r="K317" s="2" t="str" cm="1">
        <f t="array" ref="K317">VLOOKUP($L317&amp;U317,CHOOSE({1,2},MULTILOOKUP!$A$2:$A$436&amp;MULTILOOKUP!$B$2:$B$436,MULTILOOKUP!$C$2:$C$436),2,FALSE)</f>
        <v>A1</v>
      </c>
      <c r="L317" t="s">
        <v>348</v>
      </c>
      <c r="M317" t="s">
        <v>349</v>
      </c>
      <c r="N317">
        <v>3</v>
      </c>
      <c r="O317" t="s">
        <v>20</v>
      </c>
      <c r="P317">
        <v>2</v>
      </c>
      <c r="Q317" t="s">
        <v>21</v>
      </c>
      <c r="R317" t="s">
        <v>22</v>
      </c>
      <c r="S317" t="s">
        <v>23</v>
      </c>
      <c r="T317" t="s">
        <v>29</v>
      </c>
      <c r="U317" s="1">
        <v>45745.688402777778</v>
      </c>
      <c r="V317" t="s">
        <v>33</v>
      </c>
      <c r="W317" t="s">
        <v>54</v>
      </c>
      <c r="X317" s="2">
        <v>45574</v>
      </c>
      <c r="Y317" s="2">
        <v>45574</v>
      </c>
      <c r="Z317" t="s">
        <v>54</v>
      </c>
      <c r="AA317">
        <v>750</v>
      </c>
      <c r="AB317" t="s">
        <v>28</v>
      </c>
      <c r="AC317">
        <v>1</v>
      </c>
    </row>
    <row r="318" spans="1:29" x14ac:dyDescent="0.25">
      <c r="A318">
        <f t="shared" si="16"/>
        <v>1</v>
      </c>
      <c r="B318">
        <f t="shared" si="17"/>
        <v>1</v>
      </c>
      <c r="C318" t="str">
        <f t="shared" si="18"/>
        <v>SY2025</v>
      </c>
      <c r="D318">
        <f t="shared" si="19"/>
        <v>0</v>
      </c>
      <c r="E318" t="str">
        <f>VLOOKUP(L318,Hydro[],2,FALSE)</f>
        <v>GRA - Lower Granite Dam Adult</v>
      </c>
      <c r="F318">
        <f>MATCH(L318,'VLOOKUP Function'!A:A,0)</f>
        <v>133</v>
      </c>
      <c r="G318" t="str" cm="1">
        <f t="array" ref="G318">INDEX('VLOOKUP Function'!B:B,F318)</f>
        <v>GRA - Lower Granite Dam Adult</v>
      </c>
      <c r="H318" t="str">
        <f>INDEX('VLOOKUP Function'!B:B, MATCH('Interrogation Detail Lochsa'!L318,'VLOOKUP Function'!A:A,0))</f>
        <v>GRA - Lower Granite Dam Adult</v>
      </c>
      <c r="I318" t="str">
        <f>_xlfn.XLOOKUP(L318,'Interrogation Summary Hydro'!A:A,'Interrogation Summary Hydro'!D:D,"No hydrosystem detection")</f>
        <v>GRA - Lower Granite Dam Adult</v>
      </c>
      <c r="J318" s="2">
        <f>_xlfn.XLOOKUP(L318,'Interrogation Summary Hydro'!A:A,'Interrogation Summary Hydro'!E:E,"#NA")</f>
        <v>45572.59951388889</v>
      </c>
      <c r="K318" s="2" t="str" cm="1">
        <f t="array" ref="K318">VLOOKUP($L318&amp;U318,CHOOSE({1,2},MULTILOOKUP!$A$2:$A$436&amp;MULTILOOKUP!$B$2:$B$436,MULTILOOKUP!$C$2:$C$436),2,FALSE)</f>
        <v>A2</v>
      </c>
      <c r="L318" t="s">
        <v>350</v>
      </c>
      <c r="M318" t="s">
        <v>351</v>
      </c>
      <c r="N318">
        <v>3</v>
      </c>
      <c r="O318" t="s">
        <v>20</v>
      </c>
      <c r="P318">
        <v>2</v>
      </c>
      <c r="Q318" t="s">
        <v>21</v>
      </c>
      <c r="R318" t="s">
        <v>22</v>
      </c>
      <c r="S318" t="s">
        <v>23</v>
      </c>
      <c r="T318" t="s">
        <v>29</v>
      </c>
      <c r="U318" s="1">
        <v>45740.499907407408</v>
      </c>
      <c r="V318" t="s">
        <v>36</v>
      </c>
      <c r="W318" t="s">
        <v>54</v>
      </c>
      <c r="X318" s="2">
        <v>45572</v>
      </c>
      <c r="Y318" s="2">
        <v>45572</v>
      </c>
      <c r="Z318" t="s">
        <v>54</v>
      </c>
      <c r="AA318">
        <v>820</v>
      </c>
      <c r="AB318" t="s">
        <v>28</v>
      </c>
      <c r="AC318">
        <v>1</v>
      </c>
    </row>
    <row r="319" spans="1:29" x14ac:dyDescent="0.25">
      <c r="A319">
        <f t="shared" si="16"/>
        <v>1</v>
      </c>
      <c r="B319">
        <f t="shared" si="17"/>
        <v>1</v>
      </c>
      <c r="C319" t="str">
        <f t="shared" si="18"/>
        <v>SY2025</v>
      </c>
      <c r="D319">
        <f t="shared" si="19"/>
        <v>0</v>
      </c>
      <c r="E319" t="str">
        <f>VLOOKUP(L319,Hydro[],2,FALSE)</f>
        <v>GRA - Lower Granite Dam Adult</v>
      </c>
      <c r="F319">
        <f>MATCH(L319,'VLOOKUP Function'!A:A,0)</f>
        <v>134</v>
      </c>
      <c r="G319" t="str" cm="1">
        <f t="array" ref="G319">INDEX('VLOOKUP Function'!B:B,F319)</f>
        <v>GRA - Lower Granite Dam Adult</v>
      </c>
      <c r="H319" t="str">
        <f>INDEX('VLOOKUP Function'!B:B, MATCH('Interrogation Detail Lochsa'!L319,'VLOOKUP Function'!A:A,0))</f>
        <v>GRA - Lower Granite Dam Adult</v>
      </c>
      <c r="I319" t="str">
        <f>_xlfn.XLOOKUP(L319,'Interrogation Summary Hydro'!A:A,'Interrogation Summary Hydro'!D:D,"No hydrosystem detection")</f>
        <v>GRA - Lower Granite Dam Adult</v>
      </c>
      <c r="J319" s="2">
        <f>_xlfn.XLOOKUP(L319,'Interrogation Summary Hydro'!A:A,'Interrogation Summary Hydro'!E:E,"#NA")</f>
        <v>45572.623252314814</v>
      </c>
      <c r="K319" s="2" t="str" cm="1">
        <f t="array" ref="K319">VLOOKUP($L319&amp;U319,CHOOSE({1,2},MULTILOOKUP!$A$2:$A$436&amp;MULTILOOKUP!$B$2:$B$436,MULTILOOKUP!$C$2:$C$436),2,FALSE)</f>
        <v>A2</v>
      </c>
      <c r="L319" t="s">
        <v>352</v>
      </c>
      <c r="M319" t="s">
        <v>351</v>
      </c>
      <c r="N319">
        <v>3</v>
      </c>
      <c r="O319" t="s">
        <v>20</v>
      </c>
      <c r="P319">
        <v>2</v>
      </c>
      <c r="Q319" t="s">
        <v>21</v>
      </c>
      <c r="R319" t="s">
        <v>22</v>
      </c>
      <c r="S319" t="s">
        <v>23</v>
      </c>
      <c r="T319" t="s">
        <v>29</v>
      </c>
      <c r="U319" s="1">
        <v>45741.259618055556</v>
      </c>
      <c r="V319" t="s">
        <v>36</v>
      </c>
      <c r="W319" t="s">
        <v>54</v>
      </c>
      <c r="X319" s="2">
        <v>45572</v>
      </c>
      <c r="Y319" s="2">
        <v>45572</v>
      </c>
      <c r="Z319" t="s">
        <v>54</v>
      </c>
      <c r="AA319">
        <v>830</v>
      </c>
      <c r="AB319" t="s">
        <v>28</v>
      </c>
      <c r="AC319">
        <v>1</v>
      </c>
    </row>
    <row r="320" spans="1:29" x14ac:dyDescent="0.25">
      <c r="A320">
        <f t="shared" si="16"/>
        <v>1</v>
      </c>
      <c r="B320">
        <f t="shared" si="17"/>
        <v>1</v>
      </c>
      <c r="C320" t="str">
        <f t="shared" si="18"/>
        <v>SY2025</v>
      </c>
      <c r="D320">
        <f t="shared" si="19"/>
        <v>0</v>
      </c>
      <c r="E320" t="str">
        <f>VLOOKUP(L320,Hydro[],2,FALSE)</f>
        <v>GRA - Lower Granite Dam Adult</v>
      </c>
      <c r="F320">
        <f>MATCH(L320,'VLOOKUP Function'!A:A,0)</f>
        <v>135</v>
      </c>
      <c r="G320" t="str" cm="1">
        <f t="array" ref="G320">INDEX('VLOOKUP Function'!B:B,F320)</f>
        <v>GRA - Lower Granite Dam Adult</v>
      </c>
      <c r="H320" t="str">
        <f>INDEX('VLOOKUP Function'!B:B, MATCH('Interrogation Detail Lochsa'!L320,'VLOOKUP Function'!A:A,0))</f>
        <v>GRA - Lower Granite Dam Adult</v>
      </c>
      <c r="I320" t="str">
        <f>_xlfn.XLOOKUP(L320,'Interrogation Summary Hydro'!A:A,'Interrogation Summary Hydro'!D:D,"No hydrosystem detection")</f>
        <v>GRA - Lower Granite Dam Adult</v>
      </c>
      <c r="J320" s="2">
        <f>_xlfn.XLOOKUP(L320,'Interrogation Summary Hydro'!A:A,'Interrogation Summary Hydro'!E:E,"#NA")</f>
        <v>45565.511666666665</v>
      </c>
      <c r="K320" s="2" t="str" cm="1">
        <f t="array" ref="K320">VLOOKUP($L320&amp;U320,CHOOSE({1,2},MULTILOOKUP!$A$2:$A$436&amp;MULTILOOKUP!$B$2:$B$436,MULTILOOKUP!$C$2:$C$436),2,FALSE)</f>
        <v>B1</v>
      </c>
      <c r="L320" t="s">
        <v>353</v>
      </c>
      <c r="M320" t="s">
        <v>354</v>
      </c>
      <c r="N320">
        <v>3</v>
      </c>
      <c r="O320" t="s">
        <v>20</v>
      </c>
      <c r="P320">
        <v>2</v>
      </c>
      <c r="Q320" t="s">
        <v>21</v>
      </c>
      <c r="R320" t="s">
        <v>22</v>
      </c>
      <c r="S320" t="s">
        <v>23</v>
      </c>
      <c r="T320" t="s">
        <v>24</v>
      </c>
      <c r="U320" s="1">
        <v>45742.32540509259</v>
      </c>
      <c r="V320" t="s">
        <v>32</v>
      </c>
      <c r="W320" t="s">
        <v>54</v>
      </c>
      <c r="X320" s="2">
        <v>45565</v>
      </c>
      <c r="Y320" s="2">
        <v>45565</v>
      </c>
      <c r="Z320" t="s">
        <v>54</v>
      </c>
      <c r="AA320">
        <v>800</v>
      </c>
      <c r="AB320" t="s">
        <v>28</v>
      </c>
      <c r="AC320">
        <v>1</v>
      </c>
    </row>
    <row r="321" spans="1:29" x14ac:dyDescent="0.25">
      <c r="A321">
        <f t="shared" si="16"/>
        <v>0</v>
      </c>
      <c r="B321">
        <f t="shared" si="17"/>
        <v>2</v>
      </c>
      <c r="C321" t="str">
        <f t="shared" si="18"/>
        <v>SY2025</v>
      </c>
      <c r="D321">
        <f t="shared" si="19"/>
        <v>0</v>
      </c>
      <c r="E321" t="str">
        <f>VLOOKUP(L321,Hydro[],2,FALSE)</f>
        <v>GRA - Lower Granite Dam Adult</v>
      </c>
      <c r="F321">
        <f>MATCH(L321,'VLOOKUP Function'!A:A,0)</f>
        <v>135</v>
      </c>
      <c r="G321" t="str" cm="1">
        <f t="array" ref="G321">INDEX('VLOOKUP Function'!B:B,F321)</f>
        <v>GRA - Lower Granite Dam Adult</v>
      </c>
      <c r="H321" t="str">
        <f>INDEX('VLOOKUP Function'!B:B, MATCH('Interrogation Detail Lochsa'!L321,'VLOOKUP Function'!A:A,0))</f>
        <v>GRA - Lower Granite Dam Adult</v>
      </c>
      <c r="I321" t="str">
        <f>_xlfn.XLOOKUP(L321,'Interrogation Summary Hydro'!A:A,'Interrogation Summary Hydro'!D:D,"No hydrosystem detection")</f>
        <v>GRA - Lower Granite Dam Adult</v>
      </c>
      <c r="J321" s="2">
        <f>_xlfn.XLOOKUP(L321,'Interrogation Summary Hydro'!A:A,'Interrogation Summary Hydro'!E:E,"#NA")</f>
        <v>45565.511666666665</v>
      </c>
      <c r="K321" s="2" t="str" cm="1">
        <f t="array" ref="K321">VLOOKUP($L321&amp;U321,CHOOSE({1,2},MULTILOOKUP!$A$2:$A$436&amp;MULTILOOKUP!$B$2:$B$436,MULTILOOKUP!$C$2:$C$436),2,FALSE)</f>
        <v>A1</v>
      </c>
      <c r="L321" t="s">
        <v>353</v>
      </c>
      <c r="M321" t="s">
        <v>354</v>
      </c>
      <c r="N321">
        <v>3</v>
      </c>
      <c r="O321" t="s">
        <v>20</v>
      </c>
      <c r="P321">
        <v>2</v>
      </c>
      <c r="Q321" t="s">
        <v>21</v>
      </c>
      <c r="R321" t="s">
        <v>22</v>
      </c>
      <c r="S321" t="s">
        <v>23</v>
      </c>
      <c r="T321" t="s">
        <v>29</v>
      </c>
      <c r="U321" s="1">
        <v>45742.670601851853</v>
      </c>
      <c r="V321" t="s">
        <v>33</v>
      </c>
      <c r="W321" t="s">
        <v>54</v>
      </c>
      <c r="X321" s="2">
        <v>45565</v>
      </c>
      <c r="Y321" s="2">
        <v>45565</v>
      </c>
      <c r="Z321" t="s">
        <v>54</v>
      </c>
      <c r="AA321">
        <v>800</v>
      </c>
      <c r="AB321" t="s">
        <v>28</v>
      </c>
      <c r="AC321">
        <v>1</v>
      </c>
    </row>
    <row r="322" spans="1:29" x14ac:dyDescent="0.25">
      <c r="A322">
        <f t="shared" si="16"/>
        <v>1</v>
      </c>
      <c r="B322">
        <f t="shared" si="17"/>
        <v>1</v>
      </c>
      <c r="C322" t="str">
        <f t="shared" si="18"/>
        <v>SY2025</v>
      </c>
      <c r="D322">
        <f t="shared" si="19"/>
        <v>0</v>
      </c>
      <c r="E322" t="str">
        <f>VLOOKUP(L322,Hydro[],2,FALSE)</f>
        <v>GRA - Lower Granite Dam Adult</v>
      </c>
      <c r="F322">
        <f>MATCH(L322,'VLOOKUP Function'!A:A,0)</f>
        <v>136</v>
      </c>
      <c r="G322" t="str" cm="1">
        <f t="array" ref="G322">INDEX('VLOOKUP Function'!B:B,F322)</f>
        <v>GRA - Lower Granite Dam Adult</v>
      </c>
      <c r="H322" t="str">
        <f>INDEX('VLOOKUP Function'!B:B, MATCH('Interrogation Detail Lochsa'!L322,'VLOOKUP Function'!A:A,0))</f>
        <v>GRA - Lower Granite Dam Adult</v>
      </c>
      <c r="I322" t="str">
        <f>_xlfn.XLOOKUP(L322,'Interrogation Summary Hydro'!A:A,'Interrogation Summary Hydro'!D:D,"No hydrosystem detection")</f>
        <v>GRA - Lower Granite Dam Adult</v>
      </c>
      <c r="J322" s="2">
        <f>_xlfn.XLOOKUP(L322,'Interrogation Summary Hydro'!A:A,'Interrogation Summary Hydro'!E:E,"#NA")</f>
        <v>45565.58048611111</v>
      </c>
      <c r="K322" s="2" t="str" cm="1">
        <f t="array" ref="K322">VLOOKUP($L322&amp;U322,CHOOSE({1,2},MULTILOOKUP!$A$2:$A$436&amp;MULTILOOKUP!$B$2:$B$436,MULTILOOKUP!$C$2:$C$436),2,FALSE)</f>
        <v>A2</v>
      </c>
      <c r="L322" t="s">
        <v>355</v>
      </c>
      <c r="M322" t="s">
        <v>354</v>
      </c>
      <c r="N322">
        <v>3</v>
      </c>
      <c r="O322" t="s">
        <v>20</v>
      </c>
      <c r="P322">
        <v>2</v>
      </c>
      <c r="Q322" t="s">
        <v>21</v>
      </c>
      <c r="R322" t="s">
        <v>22</v>
      </c>
      <c r="S322" t="s">
        <v>23</v>
      </c>
      <c r="T322" t="s">
        <v>29</v>
      </c>
      <c r="U322" s="1">
        <v>45733.791307870371</v>
      </c>
      <c r="V322" t="s">
        <v>36</v>
      </c>
      <c r="W322" t="s">
        <v>54</v>
      </c>
      <c r="X322" s="2">
        <v>45565</v>
      </c>
      <c r="Y322" s="2">
        <v>45565</v>
      </c>
      <c r="Z322" t="s">
        <v>54</v>
      </c>
      <c r="AA322">
        <v>830</v>
      </c>
      <c r="AB322" t="s">
        <v>28</v>
      </c>
      <c r="AC322">
        <v>1</v>
      </c>
    </row>
    <row r="323" spans="1:29" x14ac:dyDescent="0.25">
      <c r="A323">
        <f t="shared" si="16"/>
        <v>1</v>
      </c>
      <c r="B323">
        <f t="shared" si="17"/>
        <v>1</v>
      </c>
      <c r="C323" t="str">
        <f t="shared" si="18"/>
        <v>SY2025</v>
      </c>
      <c r="D323">
        <f t="shared" si="19"/>
        <v>0</v>
      </c>
      <c r="E323" t="str">
        <f>VLOOKUP(L323,Hydro[],2,FALSE)</f>
        <v>GRA - Lower Granite Dam Adult</v>
      </c>
      <c r="F323">
        <f>MATCH(L323,'VLOOKUP Function'!A:A,0)</f>
        <v>137</v>
      </c>
      <c r="G323" t="str" cm="1">
        <f t="array" ref="G323">INDEX('VLOOKUP Function'!B:B,F323)</f>
        <v>GRA - Lower Granite Dam Adult</v>
      </c>
      <c r="H323" t="str">
        <f>INDEX('VLOOKUP Function'!B:B, MATCH('Interrogation Detail Lochsa'!L323,'VLOOKUP Function'!A:A,0))</f>
        <v>GRA - Lower Granite Dam Adult</v>
      </c>
      <c r="I323" t="str">
        <f>_xlfn.XLOOKUP(L323,'Interrogation Summary Hydro'!A:A,'Interrogation Summary Hydro'!D:D,"No hydrosystem detection")</f>
        <v>GRA - Lower Granite Dam Adult</v>
      </c>
      <c r="J323" s="2">
        <f>_xlfn.XLOOKUP(L323,'Interrogation Summary Hydro'!A:A,'Interrogation Summary Hydro'!E:E,"#NA")</f>
        <v>45567.407060185185</v>
      </c>
      <c r="K323" s="2" t="str" cm="1">
        <f t="array" ref="K323">VLOOKUP($L323&amp;U323,CHOOSE({1,2},MULTILOOKUP!$A$2:$A$436&amp;MULTILOOKUP!$B$2:$B$436,MULTILOOKUP!$C$2:$C$436),2,FALSE)</f>
        <v>A1</v>
      </c>
      <c r="L323" t="s">
        <v>356</v>
      </c>
      <c r="M323" t="s">
        <v>357</v>
      </c>
      <c r="N323">
        <v>3</v>
      </c>
      <c r="O323" t="s">
        <v>20</v>
      </c>
      <c r="P323">
        <v>2</v>
      </c>
      <c r="Q323" t="s">
        <v>21</v>
      </c>
      <c r="R323" t="s">
        <v>22</v>
      </c>
      <c r="S323" t="s">
        <v>23</v>
      </c>
      <c r="T323" t="s">
        <v>29</v>
      </c>
      <c r="U323" s="1">
        <v>45745.706365740742</v>
      </c>
      <c r="V323" t="s">
        <v>33</v>
      </c>
      <c r="W323" t="s">
        <v>54</v>
      </c>
      <c r="X323" s="2">
        <v>45567</v>
      </c>
      <c r="Y323" s="2">
        <v>45567</v>
      </c>
      <c r="Z323" t="s">
        <v>54</v>
      </c>
      <c r="AA323">
        <v>870</v>
      </c>
      <c r="AB323" t="s">
        <v>28</v>
      </c>
      <c r="AC323">
        <v>1</v>
      </c>
    </row>
    <row r="324" spans="1:29" x14ac:dyDescent="0.25">
      <c r="A324">
        <f t="shared" si="16"/>
        <v>1</v>
      </c>
      <c r="B324">
        <f t="shared" si="17"/>
        <v>1</v>
      </c>
      <c r="C324" t="str">
        <f t="shared" si="18"/>
        <v>SY2025</v>
      </c>
      <c r="D324">
        <f t="shared" si="19"/>
        <v>0</v>
      </c>
      <c r="E324" t="str">
        <f>VLOOKUP(L324,Hydro[],2,FALSE)</f>
        <v>GRA - Lower Granite Dam Adult</v>
      </c>
      <c r="F324">
        <f>MATCH(L324,'VLOOKUP Function'!A:A,0)</f>
        <v>138</v>
      </c>
      <c r="G324" t="str" cm="1">
        <f t="array" ref="G324">INDEX('VLOOKUP Function'!B:B,F324)</f>
        <v>GRA - Lower Granite Dam Adult</v>
      </c>
      <c r="H324" t="str">
        <f>INDEX('VLOOKUP Function'!B:B, MATCH('Interrogation Detail Lochsa'!L324,'VLOOKUP Function'!A:A,0))</f>
        <v>GRA - Lower Granite Dam Adult</v>
      </c>
      <c r="I324" t="str">
        <f>_xlfn.XLOOKUP(L324,'Interrogation Summary Hydro'!A:A,'Interrogation Summary Hydro'!D:D,"No hydrosystem detection")</f>
        <v>GRA - Lower Granite Dam Adult</v>
      </c>
      <c r="J324" s="2">
        <f>_xlfn.XLOOKUP(L324,'Interrogation Summary Hydro'!A:A,'Interrogation Summary Hydro'!E:E,"#NA")</f>
        <v>45569.46565972222</v>
      </c>
      <c r="K324" s="2" t="str" cm="1">
        <f t="array" ref="K324">VLOOKUP($L324&amp;U324,CHOOSE({1,2},MULTILOOKUP!$A$2:$A$436&amp;MULTILOOKUP!$B$2:$B$436,MULTILOOKUP!$C$2:$C$436),2,FALSE)</f>
        <v>A1</v>
      </c>
      <c r="L324" t="s">
        <v>358</v>
      </c>
      <c r="M324" t="s">
        <v>359</v>
      </c>
      <c r="N324">
        <v>3</v>
      </c>
      <c r="O324" t="s">
        <v>20</v>
      </c>
      <c r="P324">
        <v>2</v>
      </c>
      <c r="Q324" t="s">
        <v>21</v>
      </c>
      <c r="R324" t="s">
        <v>22</v>
      </c>
      <c r="S324" t="s">
        <v>23</v>
      </c>
      <c r="T324" t="s">
        <v>29</v>
      </c>
      <c r="U324" s="1">
        <v>45747.46465277778</v>
      </c>
      <c r="V324" t="s">
        <v>33</v>
      </c>
      <c r="W324" t="s">
        <v>54</v>
      </c>
      <c r="X324" s="2">
        <v>45569</v>
      </c>
      <c r="Y324" s="2">
        <v>45569</v>
      </c>
      <c r="Z324" t="s">
        <v>54</v>
      </c>
      <c r="AA324">
        <v>770</v>
      </c>
      <c r="AB324" t="s">
        <v>28</v>
      </c>
      <c r="AC324">
        <v>1</v>
      </c>
    </row>
    <row r="325" spans="1:29" x14ac:dyDescent="0.25">
      <c r="A325">
        <f t="shared" ref="A325:A388" si="20">IF(L325=L324,0,1)</f>
        <v>1</v>
      </c>
      <c r="B325">
        <f t="shared" ref="B325:B388" si="21">IF(A325&lt;&gt;1, B324+1,1)</f>
        <v>1</v>
      </c>
      <c r="C325" t="str">
        <f t="shared" ref="C325:C388" si="22">IF(AND(U325&gt;$T$1,U325&lt;=$U$1),"SY2025", "NA")</f>
        <v>SY2025</v>
      </c>
      <c r="D325">
        <f t="shared" ref="D325:D388" si="23">DATEDIF(Y325,U325,"Y")</f>
        <v>0</v>
      </c>
      <c r="E325" t="str">
        <f>VLOOKUP(L325,Hydro[],2,FALSE)</f>
        <v>GRA - Lower Granite Dam Adult</v>
      </c>
      <c r="F325">
        <f>MATCH(L325,'VLOOKUP Function'!A:A,0)</f>
        <v>139</v>
      </c>
      <c r="G325" t="str" cm="1">
        <f t="array" ref="G325">INDEX('VLOOKUP Function'!B:B,F325)</f>
        <v>GRA - Lower Granite Dam Adult</v>
      </c>
      <c r="H325" t="str">
        <f>INDEX('VLOOKUP Function'!B:B, MATCH('Interrogation Detail Lochsa'!L325,'VLOOKUP Function'!A:A,0))</f>
        <v>GRA - Lower Granite Dam Adult</v>
      </c>
      <c r="I325" t="str">
        <f>_xlfn.XLOOKUP(L325,'Interrogation Summary Hydro'!A:A,'Interrogation Summary Hydro'!D:D,"No hydrosystem detection")</f>
        <v>GRA - Lower Granite Dam Adult</v>
      </c>
      <c r="J325" s="2">
        <f>_xlfn.XLOOKUP(L325,'Interrogation Summary Hydro'!A:A,'Interrogation Summary Hydro'!E:E,"#NA")</f>
        <v>45569.409131944441</v>
      </c>
      <c r="K325" s="2" t="str" cm="1">
        <f t="array" ref="K325">VLOOKUP($L325&amp;U325,CHOOSE({1,2},MULTILOOKUP!$A$2:$A$436&amp;MULTILOOKUP!$B$2:$B$436,MULTILOOKUP!$C$2:$C$436),2,FALSE)</f>
        <v>B7</v>
      </c>
      <c r="L325" t="s">
        <v>360</v>
      </c>
      <c r="M325" t="s">
        <v>359</v>
      </c>
      <c r="N325">
        <v>3</v>
      </c>
      <c r="O325" t="s">
        <v>20</v>
      </c>
      <c r="P325">
        <v>2</v>
      </c>
      <c r="Q325" t="s">
        <v>21</v>
      </c>
      <c r="R325" t="s">
        <v>22</v>
      </c>
      <c r="S325" t="s">
        <v>23</v>
      </c>
      <c r="T325" t="s">
        <v>24</v>
      </c>
      <c r="U325" s="1">
        <v>45730.940960648149</v>
      </c>
      <c r="V325" t="s">
        <v>61</v>
      </c>
      <c r="W325" t="s">
        <v>54</v>
      </c>
      <c r="X325" s="2">
        <v>45569</v>
      </c>
      <c r="Y325" s="2">
        <v>45569</v>
      </c>
      <c r="Z325" t="s">
        <v>54</v>
      </c>
      <c r="AA325">
        <v>820</v>
      </c>
      <c r="AB325" t="s">
        <v>28</v>
      </c>
      <c r="AC325">
        <v>1</v>
      </c>
    </row>
    <row r="326" spans="1:29" x14ac:dyDescent="0.25">
      <c r="A326">
        <f t="shared" si="20"/>
        <v>0</v>
      </c>
      <c r="B326">
        <f t="shared" si="21"/>
        <v>2</v>
      </c>
      <c r="C326" t="str">
        <f t="shared" si="22"/>
        <v>SY2025</v>
      </c>
      <c r="D326">
        <f t="shared" si="23"/>
        <v>0</v>
      </c>
      <c r="E326" t="str">
        <f>VLOOKUP(L326,Hydro[],2,FALSE)</f>
        <v>GRA - Lower Granite Dam Adult</v>
      </c>
      <c r="F326">
        <f>MATCH(L326,'VLOOKUP Function'!A:A,0)</f>
        <v>139</v>
      </c>
      <c r="G326" t="str" cm="1">
        <f t="array" ref="G326">INDEX('VLOOKUP Function'!B:B,F326)</f>
        <v>GRA - Lower Granite Dam Adult</v>
      </c>
      <c r="H326" t="str">
        <f>INDEX('VLOOKUP Function'!B:B, MATCH('Interrogation Detail Lochsa'!L326,'VLOOKUP Function'!A:A,0))</f>
        <v>GRA - Lower Granite Dam Adult</v>
      </c>
      <c r="I326" t="str">
        <f>_xlfn.XLOOKUP(L326,'Interrogation Summary Hydro'!A:A,'Interrogation Summary Hydro'!D:D,"No hydrosystem detection")</f>
        <v>GRA - Lower Granite Dam Adult</v>
      </c>
      <c r="J326" s="2">
        <f>_xlfn.XLOOKUP(L326,'Interrogation Summary Hydro'!A:A,'Interrogation Summary Hydro'!E:E,"#NA")</f>
        <v>45569.409131944441</v>
      </c>
      <c r="K326" s="2" t="str" cm="1">
        <f t="array" ref="K326">VLOOKUP($L326&amp;U326,CHOOSE({1,2},MULTILOOKUP!$A$2:$A$436&amp;MULTILOOKUP!$B$2:$B$436,MULTILOOKUP!$C$2:$C$436),2,FALSE)</f>
        <v>A3</v>
      </c>
      <c r="L326" t="s">
        <v>360</v>
      </c>
      <c r="M326" t="s">
        <v>359</v>
      </c>
      <c r="N326">
        <v>3</v>
      </c>
      <c r="O326" t="s">
        <v>20</v>
      </c>
      <c r="P326">
        <v>2</v>
      </c>
      <c r="Q326" t="s">
        <v>21</v>
      </c>
      <c r="R326" t="s">
        <v>22</v>
      </c>
      <c r="S326" t="s">
        <v>23</v>
      </c>
      <c r="T326" t="s">
        <v>29</v>
      </c>
      <c r="U326" s="1">
        <v>45731.122476851851</v>
      </c>
      <c r="V326" t="s">
        <v>30</v>
      </c>
      <c r="W326" t="s">
        <v>54</v>
      </c>
      <c r="X326" s="2">
        <v>45569</v>
      </c>
      <c r="Y326" s="2">
        <v>45569</v>
      </c>
      <c r="Z326" t="s">
        <v>54</v>
      </c>
      <c r="AA326">
        <v>820</v>
      </c>
      <c r="AB326" t="s">
        <v>28</v>
      </c>
      <c r="AC326">
        <v>1</v>
      </c>
    </row>
    <row r="327" spans="1:29" x14ac:dyDescent="0.25">
      <c r="A327">
        <f t="shared" si="20"/>
        <v>1</v>
      </c>
      <c r="B327">
        <f t="shared" si="21"/>
        <v>1</v>
      </c>
      <c r="C327" t="str">
        <f t="shared" si="22"/>
        <v>SY2025</v>
      </c>
      <c r="D327">
        <f t="shared" si="23"/>
        <v>0</v>
      </c>
      <c r="E327" t="str">
        <f>VLOOKUP(L327,Hydro[],2,FALSE)</f>
        <v>GRA - Lower Granite Dam Adult</v>
      </c>
      <c r="F327">
        <f>MATCH(L327,'VLOOKUP Function'!A:A,0)</f>
        <v>140</v>
      </c>
      <c r="G327" t="str" cm="1">
        <f t="array" ref="G327">INDEX('VLOOKUP Function'!B:B,F327)</f>
        <v>GRA - Lower Granite Dam Adult</v>
      </c>
      <c r="H327" t="str">
        <f>INDEX('VLOOKUP Function'!B:B, MATCH('Interrogation Detail Lochsa'!L327,'VLOOKUP Function'!A:A,0))</f>
        <v>GRA - Lower Granite Dam Adult</v>
      </c>
      <c r="I327" t="str">
        <f>_xlfn.XLOOKUP(L327,'Interrogation Summary Hydro'!A:A,'Interrogation Summary Hydro'!D:D,"No hydrosystem detection")</f>
        <v>GRA - Lower Granite Dam Adult</v>
      </c>
      <c r="J327" s="2">
        <f>_xlfn.XLOOKUP(L327,'Interrogation Summary Hydro'!A:A,'Interrogation Summary Hydro'!E:E,"#NA")</f>
        <v>45570.985729166663</v>
      </c>
      <c r="K327" s="2" t="str" cm="1">
        <f t="array" ref="K327">VLOOKUP($L327&amp;U327,CHOOSE({1,2},MULTILOOKUP!$A$2:$A$436&amp;MULTILOOKUP!$B$2:$B$436,MULTILOOKUP!$C$2:$C$436),2,FALSE)</f>
        <v>A2</v>
      </c>
      <c r="L327" t="s">
        <v>361</v>
      </c>
      <c r="M327" t="s">
        <v>362</v>
      </c>
      <c r="N327">
        <v>3</v>
      </c>
      <c r="O327" t="s">
        <v>20</v>
      </c>
      <c r="P327">
        <v>2</v>
      </c>
      <c r="Q327" t="s">
        <v>21</v>
      </c>
      <c r="R327" t="s">
        <v>22</v>
      </c>
      <c r="S327" t="s">
        <v>23</v>
      </c>
      <c r="T327" t="s">
        <v>29</v>
      </c>
      <c r="U327" s="1">
        <v>45728.974641203706</v>
      </c>
      <c r="V327" t="s">
        <v>36</v>
      </c>
      <c r="W327" t="s">
        <v>54</v>
      </c>
      <c r="X327" s="2">
        <v>45570</v>
      </c>
      <c r="Y327" s="2">
        <v>45570</v>
      </c>
      <c r="Z327" t="s">
        <v>54</v>
      </c>
      <c r="AA327">
        <v>810</v>
      </c>
      <c r="AB327" t="s">
        <v>28</v>
      </c>
      <c r="AC327">
        <v>1</v>
      </c>
    </row>
    <row r="328" spans="1:29" x14ac:dyDescent="0.25">
      <c r="A328">
        <f t="shared" si="20"/>
        <v>1</v>
      </c>
      <c r="B328">
        <f t="shared" si="21"/>
        <v>1</v>
      </c>
      <c r="C328" t="str">
        <f t="shared" si="22"/>
        <v>SY2025</v>
      </c>
      <c r="D328">
        <f t="shared" si="23"/>
        <v>0</v>
      </c>
      <c r="E328" t="str">
        <f>VLOOKUP(L328,Hydro[],2,FALSE)</f>
        <v>GRA - Lower Granite Dam Adult</v>
      </c>
      <c r="F328">
        <f>MATCH(L328,'VLOOKUP Function'!A:A,0)</f>
        <v>141</v>
      </c>
      <c r="G328" t="str" cm="1">
        <f t="array" ref="G328">INDEX('VLOOKUP Function'!B:B,F328)</f>
        <v>GRA - Lower Granite Dam Adult</v>
      </c>
      <c r="H328" t="str">
        <f>INDEX('VLOOKUP Function'!B:B, MATCH('Interrogation Detail Lochsa'!L328,'VLOOKUP Function'!A:A,0))</f>
        <v>GRA - Lower Granite Dam Adult</v>
      </c>
      <c r="I328" t="str">
        <f>_xlfn.XLOOKUP(L328,'Interrogation Summary Hydro'!A:A,'Interrogation Summary Hydro'!D:D,"No hydrosystem detection")</f>
        <v>GRA - Lower Granite Dam Adult</v>
      </c>
      <c r="J328" s="2">
        <f>_xlfn.XLOOKUP(L328,'Interrogation Summary Hydro'!A:A,'Interrogation Summary Hydro'!E:E,"#NA")</f>
        <v>45569.434363425928</v>
      </c>
      <c r="K328" s="2" t="str" cm="1">
        <f t="array" ref="K328">VLOOKUP($L328&amp;U328,CHOOSE({1,2},MULTILOOKUP!$A$2:$A$436&amp;MULTILOOKUP!$B$2:$B$436,MULTILOOKUP!$C$2:$C$436),2,FALSE)</f>
        <v>B9</v>
      </c>
      <c r="L328" t="s">
        <v>363</v>
      </c>
      <c r="M328" t="s">
        <v>359</v>
      </c>
      <c r="N328">
        <v>3</v>
      </c>
      <c r="O328" t="s">
        <v>20</v>
      </c>
      <c r="P328">
        <v>2</v>
      </c>
      <c r="Q328" t="s">
        <v>21</v>
      </c>
      <c r="R328" t="s">
        <v>22</v>
      </c>
      <c r="S328" t="s">
        <v>23</v>
      </c>
      <c r="T328" t="s">
        <v>24</v>
      </c>
      <c r="U328" s="1">
        <v>45756.545590277776</v>
      </c>
      <c r="V328" t="s">
        <v>25</v>
      </c>
      <c r="W328" t="s">
        <v>54</v>
      </c>
      <c r="X328" s="2">
        <v>45569</v>
      </c>
      <c r="Y328" s="2">
        <v>45569</v>
      </c>
      <c r="Z328" t="s">
        <v>54</v>
      </c>
      <c r="AA328">
        <v>840</v>
      </c>
      <c r="AB328" t="s">
        <v>28</v>
      </c>
      <c r="AC328">
        <v>1</v>
      </c>
    </row>
    <row r="329" spans="1:29" x14ac:dyDescent="0.25">
      <c r="A329">
        <f t="shared" si="20"/>
        <v>0</v>
      </c>
      <c r="B329">
        <f t="shared" si="21"/>
        <v>2</v>
      </c>
      <c r="C329" t="str">
        <f t="shared" si="22"/>
        <v>SY2025</v>
      </c>
      <c r="D329">
        <f t="shared" si="23"/>
        <v>0</v>
      </c>
      <c r="E329" t="str">
        <f>VLOOKUP(L329,Hydro[],2,FALSE)</f>
        <v>GRA - Lower Granite Dam Adult</v>
      </c>
      <c r="F329">
        <f>MATCH(L329,'VLOOKUP Function'!A:A,0)</f>
        <v>141</v>
      </c>
      <c r="G329" t="str" cm="1">
        <f t="array" ref="G329">INDEX('VLOOKUP Function'!B:B,F329)</f>
        <v>GRA - Lower Granite Dam Adult</v>
      </c>
      <c r="H329" t="str">
        <f>INDEX('VLOOKUP Function'!B:B, MATCH('Interrogation Detail Lochsa'!L329,'VLOOKUP Function'!A:A,0))</f>
        <v>GRA - Lower Granite Dam Adult</v>
      </c>
      <c r="I329" t="str">
        <f>_xlfn.XLOOKUP(L329,'Interrogation Summary Hydro'!A:A,'Interrogation Summary Hydro'!D:D,"No hydrosystem detection")</f>
        <v>GRA - Lower Granite Dam Adult</v>
      </c>
      <c r="J329" s="2">
        <f>_xlfn.XLOOKUP(L329,'Interrogation Summary Hydro'!A:A,'Interrogation Summary Hydro'!E:E,"#NA")</f>
        <v>45569.434363425928</v>
      </c>
      <c r="K329" s="2" t="str" cm="1">
        <f t="array" ref="K329">VLOOKUP($L329&amp;U329,CHOOSE({1,2},MULTILOOKUP!$A$2:$A$436&amp;MULTILOOKUP!$B$2:$B$436,MULTILOOKUP!$C$2:$C$436),2,FALSE)</f>
        <v>A1</v>
      </c>
      <c r="L329" t="s">
        <v>363</v>
      </c>
      <c r="M329" t="s">
        <v>359</v>
      </c>
      <c r="N329">
        <v>3</v>
      </c>
      <c r="O329" t="s">
        <v>20</v>
      </c>
      <c r="P329">
        <v>2</v>
      </c>
      <c r="Q329" t="s">
        <v>21</v>
      </c>
      <c r="R329" t="s">
        <v>22</v>
      </c>
      <c r="S329" t="s">
        <v>23</v>
      </c>
      <c r="T329" t="s">
        <v>29</v>
      </c>
      <c r="U329" s="1">
        <v>45756.962002314816</v>
      </c>
      <c r="V329" t="s">
        <v>33</v>
      </c>
      <c r="W329" t="s">
        <v>54</v>
      </c>
      <c r="X329" s="2">
        <v>45569</v>
      </c>
      <c r="Y329" s="2">
        <v>45569</v>
      </c>
      <c r="Z329" t="s">
        <v>54</v>
      </c>
      <c r="AA329">
        <v>840</v>
      </c>
      <c r="AB329" t="s">
        <v>28</v>
      </c>
      <c r="AC329">
        <v>1</v>
      </c>
    </row>
    <row r="330" spans="1:29" x14ac:dyDescent="0.25">
      <c r="A330">
        <f t="shared" si="20"/>
        <v>1</v>
      </c>
      <c r="B330">
        <f t="shared" si="21"/>
        <v>1</v>
      </c>
      <c r="C330" t="str">
        <f t="shared" si="22"/>
        <v>SY2025</v>
      </c>
      <c r="D330">
        <f t="shared" si="23"/>
        <v>0</v>
      </c>
      <c r="E330" t="str">
        <f>VLOOKUP(L330,Hydro[],2,FALSE)</f>
        <v>GRA - Lower Granite Dam Adult</v>
      </c>
      <c r="F330">
        <f>MATCH(L330,'VLOOKUP Function'!A:A,0)</f>
        <v>142</v>
      </c>
      <c r="G330" t="str" cm="1">
        <f t="array" ref="G330">INDEX('VLOOKUP Function'!B:B,F330)</f>
        <v>GRA - Lower Granite Dam Adult</v>
      </c>
      <c r="H330" t="str">
        <f>INDEX('VLOOKUP Function'!B:B, MATCH('Interrogation Detail Lochsa'!L330,'VLOOKUP Function'!A:A,0))</f>
        <v>GRA - Lower Granite Dam Adult</v>
      </c>
      <c r="I330" t="str">
        <f>_xlfn.XLOOKUP(L330,'Interrogation Summary Hydro'!A:A,'Interrogation Summary Hydro'!D:D,"No hydrosystem detection")</f>
        <v>GRA - Lower Granite Dam Adult</v>
      </c>
      <c r="J330" s="2">
        <f>_xlfn.XLOOKUP(L330,'Interrogation Summary Hydro'!A:A,'Interrogation Summary Hydro'!E:E,"#NA")</f>
        <v>45559.485578703701</v>
      </c>
      <c r="K330" s="2" t="str" cm="1">
        <f t="array" ref="K330">VLOOKUP($L330&amp;U330,CHOOSE({1,2},MULTILOOKUP!$A$2:$A$436&amp;MULTILOOKUP!$B$2:$B$436,MULTILOOKUP!$C$2:$C$436),2,FALSE)</f>
        <v>A6</v>
      </c>
      <c r="L330" t="s">
        <v>364</v>
      </c>
      <c r="M330" t="s">
        <v>365</v>
      </c>
      <c r="N330">
        <v>3</v>
      </c>
      <c r="O330" t="s">
        <v>20</v>
      </c>
      <c r="P330">
        <v>2</v>
      </c>
      <c r="Q330" t="s">
        <v>21</v>
      </c>
      <c r="R330" t="s">
        <v>22</v>
      </c>
      <c r="S330" t="s">
        <v>23</v>
      </c>
      <c r="T330" t="s">
        <v>29</v>
      </c>
      <c r="U330" s="1">
        <v>45730.097210648149</v>
      </c>
      <c r="V330" t="s">
        <v>68</v>
      </c>
      <c r="W330" t="s">
        <v>54</v>
      </c>
      <c r="X330" s="2">
        <v>45559</v>
      </c>
      <c r="Y330" s="2">
        <v>45559</v>
      </c>
      <c r="Z330" t="s">
        <v>54</v>
      </c>
      <c r="AA330">
        <v>870</v>
      </c>
      <c r="AB330" t="s">
        <v>28</v>
      </c>
      <c r="AC330">
        <v>1</v>
      </c>
    </row>
    <row r="331" spans="1:29" x14ac:dyDescent="0.25">
      <c r="A331">
        <f t="shared" si="20"/>
        <v>1</v>
      </c>
      <c r="B331">
        <f t="shared" si="21"/>
        <v>1</v>
      </c>
      <c r="C331" t="str">
        <f t="shared" si="22"/>
        <v>SY2025</v>
      </c>
      <c r="D331">
        <f t="shared" si="23"/>
        <v>0</v>
      </c>
      <c r="E331" t="str">
        <f>VLOOKUP(L331,Hydro[],2,FALSE)</f>
        <v>GRA - Lower Granite Dam Adult</v>
      </c>
      <c r="F331">
        <f>MATCH(L331,'VLOOKUP Function'!A:A,0)</f>
        <v>143</v>
      </c>
      <c r="G331" t="str" cm="1">
        <f t="array" ref="G331">INDEX('VLOOKUP Function'!B:B,F331)</f>
        <v>GRA - Lower Granite Dam Adult</v>
      </c>
      <c r="H331" t="str">
        <f>INDEX('VLOOKUP Function'!B:B, MATCH('Interrogation Detail Lochsa'!L331,'VLOOKUP Function'!A:A,0))</f>
        <v>GRA - Lower Granite Dam Adult</v>
      </c>
      <c r="I331" t="str">
        <f>_xlfn.XLOOKUP(L331,'Interrogation Summary Hydro'!A:A,'Interrogation Summary Hydro'!D:D,"No hydrosystem detection")</f>
        <v>GRA - Lower Granite Dam Adult</v>
      </c>
      <c r="J331" s="2">
        <f>_xlfn.XLOOKUP(L331,'Interrogation Summary Hydro'!A:A,'Interrogation Summary Hydro'!E:E,"#NA")</f>
        <v>45560.483773148146</v>
      </c>
      <c r="K331" s="2" t="str" cm="1">
        <f t="array" ref="K331">VLOOKUP($L331&amp;U331,CHOOSE({1,2},MULTILOOKUP!$A$2:$A$436&amp;MULTILOOKUP!$B$2:$B$436,MULTILOOKUP!$C$2:$C$436),2,FALSE)</f>
        <v>A3</v>
      </c>
      <c r="L331" t="s">
        <v>366</v>
      </c>
      <c r="M331" t="s">
        <v>367</v>
      </c>
      <c r="N331">
        <v>3</v>
      </c>
      <c r="O331" t="s">
        <v>20</v>
      </c>
      <c r="P331">
        <v>2</v>
      </c>
      <c r="Q331" t="s">
        <v>21</v>
      </c>
      <c r="R331" t="s">
        <v>22</v>
      </c>
      <c r="S331" t="s">
        <v>23</v>
      </c>
      <c r="T331" t="s">
        <v>29</v>
      </c>
      <c r="U331" s="1">
        <v>45715.448009259257</v>
      </c>
      <c r="V331" t="s">
        <v>30</v>
      </c>
      <c r="W331" t="s">
        <v>54</v>
      </c>
      <c r="X331" s="2">
        <v>45560</v>
      </c>
      <c r="Y331" s="2">
        <v>45560</v>
      </c>
      <c r="Z331" t="s">
        <v>54</v>
      </c>
      <c r="AA331">
        <v>820</v>
      </c>
      <c r="AB331" t="s">
        <v>28</v>
      </c>
      <c r="AC331">
        <v>1</v>
      </c>
    </row>
    <row r="332" spans="1:29" x14ac:dyDescent="0.25">
      <c r="A332">
        <f t="shared" si="20"/>
        <v>1</v>
      </c>
      <c r="B332">
        <f t="shared" si="21"/>
        <v>1</v>
      </c>
      <c r="C332" t="str">
        <f t="shared" si="22"/>
        <v>SY2025</v>
      </c>
      <c r="D332">
        <f t="shared" si="23"/>
        <v>0</v>
      </c>
      <c r="E332" t="str">
        <f>VLOOKUP(L332,Hydro[],2,FALSE)</f>
        <v>GRA - Lower Granite Dam Adult</v>
      </c>
      <c r="F332">
        <f>MATCH(L332,'VLOOKUP Function'!A:A,0)</f>
        <v>144</v>
      </c>
      <c r="G332" t="str" cm="1">
        <f t="array" ref="G332">INDEX('VLOOKUP Function'!B:B,F332)</f>
        <v>GRA - Lower Granite Dam Adult</v>
      </c>
      <c r="H332" t="str">
        <f>INDEX('VLOOKUP Function'!B:B, MATCH('Interrogation Detail Lochsa'!L332,'VLOOKUP Function'!A:A,0))</f>
        <v>GRA - Lower Granite Dam Adult</v>
      </c>
      <c r="I332" t="str">
        <f>_xlfn.XLOOKUP(L332,'Interrogation Summary Hydro'!A:A,'Interrogation Summary Hydro'!D:D,"No hydrosystem detection")</f>
        <v>GRA - Lower Granite Dam Adult</v>
      </c>
      <c r="J332" s="2">
        <f>_xlfn.XLOOKUP(L332,'Interrogation Summary Hydro'!A:A,'Interrogation Summary Hydro'!E:E,"#NA")</f>
        <v>45560.546331018515</v>
      </c>
      <c r="K332" s="2" t="str" cm="1">
        <f t="array" ref="K332">VLOOKUP($L332&amp;U332,CHOOSE({1,2},MULTILOOKUP!$A$2:$A$436&amp;MULTILOOKUP!$B$2:$B$436,MULTILOOKUP!$C$2:$C$436),2,FALSE)</f>
        <v>BA</v>
      </c>
      <c r="L332" t="s">
        <v>368</v>
      </c>
      <c r="M332" t="s">
        <v>367</v>
      </c>
      <c r="N332">
        <v>3</v>
      </c>
      <c r="O332" t="s">
        <v>20</v>
      </c>
      <c r="P332">
        <v>2</v>
      </c>
      <c r="Q332" t="s">
        <v>21</v>
      </c>
      <c r="R332" t="s">
        <v>22</v>
      </c>
      <c r="S332" t="s">
        <v>23</v>
      </c>
      <c r="T332" t="s">
        <v>24</v>
      </c>
      <c r="U332" s="1">
        <v>45748.59888888889</v>
      </c>
      <c r="V332" t="s">
        <v>39</v>
      </c>
      <c r="W332" t="s">
        <v>54</v>
      </c>
      <c r="X332" s="2">
        <v>45560</v>
      </c>
      <c r="Y332" s="2">
        <v>45560</v>
      </c>
      <c r="Z332" t="s">
        <v>54</v>
      </c>
      <c r="AA332">
        <v>780</v>
      </c>
      <c r="AB332" t="s">
        <v>28</v>
      </c>
      <c r="AC332">
        <v>1</v>
      </c>
    </row>
    <row r="333" spans="1:29" x14ac:dyDescent="0.25">
      <c r="A333">
        <f t="shared" si="20"/>
        <v>0</v>
      </c>
      <c r="B333">
        <f t="shared" si="21"/>
        <v>2</v>
      </c>
      <c r="C333" t="str">
        <f t="shared" si="22"/>
        <v>SY2025</v>
      </c>
      <c r="D333">
        <f t="shared" si="23"/>
        <v>0</v>
      </c>
      <c r="E333" t="str">
        <f>VLOOKUP(L333,Hydro[],2,FALSE)</f>
        <v>GRA - Lower Granite Dam Adult</v>
      </c>
      <c r="F333">
        <f>MATCH(L333,'VLOOKUP Function'!A:A,0)</f>
        <v>144</v>
      </c>
      <c r="G333" t="str" cm="1">
        <f t="array" ref="G333">INDEX('VLOOKUP Function'!B:B,F333)</f>
        <v>GRA - Lower Granite Dam Adult</v>
      </c>
      <c r="H333" t="str">
        <f>INDEX('VLOOKUP Function'!B:B, MATCH('Interrogation Detail Lochsa'!L333,'VLOOKUP Function'!A:A,0))</f>
        <v>GRA - Lower Granite Dam Adult</v>
      </c>
      <c r="I333" t="str">
        <f>_xlfn.XLOOKUP(L333,'Interrogation Summary Hydro'!A:A,'Interrogation Summary Hydro'!D:D,"No hydrosystem detection")</f>
        <v>GRA - Lower Granite Dam Adult</v>
      </c>
      <c r="J333" s="2">
        <f>_xlfn.XLOOKUP(L333,'Interrogation Summary Hydro'!A:A,'Interrogation Summary Hydro'!E:E,"#NA")</f>
        <v>45560.546331018515</v>
      </c>
      <c r="K333" s="2" t="str" cm="1">
        <f t="array" ref="K333">VLOOKUP($L333&amp;U333,CHOOSE({1,2},MULTILOOKUP!$A$2:$A$436&amp;MULTILOOKUP!$B$2:$B$436,MULTILOOKUP!$C$2:$C$436),2,FALSE)</f>
        <v>B9</v>
      </c>
      <c r="L333" t="s">
        <v>368</v>
      </c>
      <c r="M333" t="s">
        <v>367</v>
      </c>
      <c r="N333">
        <v>3</v>
      </c>
      <c r="O333" t="s">
        <v>20</v>
      </c>
      <c r="P333">
        <v>2</v>
      </c>
      <c r="Q333" t="s">
        <v>21</v>
      </c>
      <c r="R333" t="s">
        <v>22</v>
      </c>
      <c r="S333" t="s">
        <v>23</v>
      </c>
      <c r="T333" t="s">
        <v>29</v>
      </c>
      <c r="U333" s="1">
        <v>45748.805601851855</v>
      </c>
      <c r="V333" t="s">
        <v>25</v>
      </c>
      <c r="W333" t="s">
        <v>54</v>
      </c>
      <c r="X333" s="2">
        <v>45560</v>
      </c>
      <c r="Y333" s="2">
        <v>45560</v>
      </c>
      <c r="Z333" t="s">
        <v>54</v>
      </c>
      <c r="AA333">
        <v>780</v>
      </c>
      <c r="AB333" t="s">
        <v>28</v>
      </c>
      <c r="AC333">
        <v>1</v>
      </c>
    </row>
    <row r="334" spans="1:29" x14ac:dyDescent="0.25">
      <c r="A334">
        <f t="shared" si="20"/>
        <v>1</v>
      </c>
      <c r="B334">
        <f t="shared" si="21"/>
        <v>1</v>
      </c>
      <c r="C334" t="str">
        <f t="shared" si="22"/>
        <v>SY2025</v>
      </c>
      <c r="D334">
        <f t="shared" si="23"/>
        <v>0</v>
      </c>
      <c r="E334" t="str">
        <f>VLOOKUP(L334,Hydro[],2,FALSE)</f>
        <v>GRA - Lower Granite Dam Adult</v>
      </c>
      <c r="F334">
        <f>MATCH(L334,'VLOOKUP Function'!A:A,0)</f>
        <v>145</v>
      </c>
      <c r="G334" t="str" cm="1">
        <f t="array" ref="G334">INDEX('VLOOKUP Function'!B:B,F334)</f>
        <v>GRA - Lower Granite Dam Adult</v>
      </c>
      <c r="H334" t="str">
        <f>INDEX('VLOOKUP Function'!B:B, MATCH('Interrogation Detail Lochsa'!L334,'VLOOKUP Function'!A:A,0))</f>
        <v>GRA - Lower Granite Dam Adult</v>
      </c>
      <c r="I334" t="str">
        <f>_xlfn.XLOOKUP(L334,'Interrogation Summary Hydro'!A:A,'Interrogation Summary Hydro'!D:D,"No hydrosystem detection")</f>
        <v>GRA - Lower Granite Dam Adult</v>
      </c>
      <c r="J334" s="2">
        <f>_xlfn.XLOOKUP(L334,'Interrogation Summary Hydro'!A:A,'Interrogation Summary Hydro'!E:E,"#NA")</f>
        <v>45558.604930555557</v>
      </c>
      <c r="K334" s="2" t="str" cm="1">
        <f t="array" ref="K334">VLOOKUP($L334&amp;U334,CHOOSE({1,2},MULTILOOKUP!$A$2:$A$436&amp;MULTILOOKUP!$B$2:$B$436,MULTILOOKUP!$C$2:$C$436),2,FALSE)</f>
        <v>BA</v>
      </c>
      <c r="L334" t="s">
        <v>369</v>
      </c>
      <c r="M334" t="s">
        <v>370</v>
      </c>
      <c r="N334">
        <v>3</v>
      </c>
      <c r="O334" t="s">
        <v>20</v>
      </c>
      <c r="P334">
        <v>2</v>
      </c>
      <c r="Q334" t="s">
        <v>21</v>
      </c>
      <c r="R334" t="s">
        <v>22</v>
      </c>
      <c r="S334" t="s">
        <v>23</v>
      </c>
      <c r="T334" t="s">
        <v>24</v>
      </c>
      <c r="U334" s="1">
        <v>45756.898449074077</v>
      </c>
      <c r="V334" t="s">
        <v>39</v>
      </c>
      <c r="W334" t="s">
        <v>54</v>
      </c>
      <c r="X334" s="2">
        <v>45558</v>
      </c>
      <c r="Y334" s="2">
        <v>45558</v>
      </c>
      <c r="Z334" t="s">
        <v>54</v>
      </c>
      <c r="AA334">
        <v>760</v>
      </c>
      <c r="AB334" t="s">
        <v>28</v>
      </c>
      <c r="AC334">
        <v>1</v>
      </c>
    </row>
    <row r="335" spans="1:29" x14ac:dyDescent="0.25">
      <c r="A335">
        <f t="shared" si="20"/>
        <v>0</v>
      </c>
      <c r="B335">
        <f t="shared" si="21"/>
        <v>2</v>
      </c>
      <c r="C335" t="str">
        <f t="shared" si="22"/>
        <v>SY2025</v>
      </c>
      <c r="D335">
        <f t="shared" si="23"/>
        <v>0</v>
      </c>
      <c r="E335" t="str">
        <f>VLOOKUP(L335,Hydro[],2,FALSE)</f>
        <v>GRA - Lower Granite Dam Adult</v>
      </c>
      <c r="F335">
        <f>MATCH(L335,'VLOOKUP Function'!A:A,0)</f>
        <v>145</v>
      </c>
      <c r="G335" t="str" cm="1">
        <f t="array" ref="G335">INDEX('VLOOKUP Function'!B:B,F335)</f>
        <v>GRA - Lower Granite Dam Adult</v>
      </c>
      <c r="H335" t="str">
        <f>INDEX('VLOOKUP Function'!B:B, MATCH('Interrogation Detail Lochsa'!L335,'VLOOKUP Function'!A:A,0))</f>
        <v>GRA - Lower Granite Dam Adult</v>
      </c>
      <c r="I335" t="str">
        <f>_xlfn.XLOOKUP(L335,'Interrogation Summary Hydro'!A:A,'Interrogation Summary Hydro'!D:D,"No hydrosystem detection")</f>
        <v>GRA - Lower Granite Dam Adult</v>
      </c>
      <c r="J335" s="2">
        <f>_xlfn.XLOOKUP(L335,'Interrogation Summary Hydro'!A:A,'Interrogation Summary Hydro'!E:E,"#NA")</f>
        <v>45558.604930555557</v>
      </c>
      <c r="K335" s="2" t="str" cm="1">
        <f t="array" ref="K335">VLOOKUP($L335&amp;U335,CHOOSE({1,2},MULTILOOKUP!$A$2:$A$436&amp;MULTILOOKUP!$B$2:$B$436,MULTILOOKUP!$C$2:$C$436),2,FALSE)</f>
        <v>A2</v>
      </c>
      <c r="L335" t="s">
        <v>369</v>
      </c>
      <c r="M335" t="s">
        <v>370</v>
      </c>
      <c r="N335">
        <v>3</v>
      </c>
      <c r="O335" t="s">
        <v>20</v>
      </c>
      <c r="P335">
        <v>2</v>
      </c>
      <c r="Q335" t="s">
        <v>21</v>
      </c>
      <c r="R335" t="s">
        <v>22</v>
      </c>
      <c r="S335" t="s">
        <v>23</v>
      </c>
      <c r="T335" t="s">
        <v>29</v>
      </c>
      <c r="U335" s="1">
        <v>45757.648217592592</v>
      </c>
      <c r="V335" t="s">
        <v>36</v>
      </c>
      <c r="W335" t="s">
        <v>54</v>
      </c>
      <c r="X335" s="2">
        <v>45558</v>
      </c>
      <c r="Y335" s="2">
        <v>45558</v>
      </c>
      <c r="Z335" t="s">
        <v>54</v>
      </c>
      <c r="AA335">
        <v>760</v>
      </c>
      <c r="AB335" t="s">
        <v>28</v>
      </c>
      <c r="AC335">
        <v>1</v>
      </c>
    </row>
    <row r="336" spans="1:29" x14ac:dyDescent="0.25">
      <c r="A336">
        <f t="shared" si="20"/>
        <v>1</v>
      </c>
      <c r="B336">
        <f t="shared" si="21"/>
        <v>1</v>
      </c>
      <c r="C336" t="str">
        <f t="shared" si="22"/>
        <v>SY2025</v>
      </c>
      <c r="D336">
        <f t="shared" si="23"/>
        <v>0</v>
      </c>
      <c r="E336" t="str">
        <f>VLOOKUP(L336,Hydro[],2,FALSE)</f>
        <v>GRA - Lower Granite Dam Adult</v>
      </c>
      <c r="F336">
        <f>MATCH(L336,'VLOOKUP Function'!A:A,0)</f>
        <v>146</v>
      </c>
      <c r="G336" t="str" cm="1">
        <f t="array" ref="G336">INDEX('VLOOKUP Function'!B:B,F336)</f>
        <v>GRA - Lower Granite Dam Adult</v>
      </c>
      <c r="H336" t="str">
        <f>INDEX('VLOOKUP Function'!B:B, MATCH('Interrogation Detail Lochsa'!L336,'VLOOKUP Function'!A:A,0))</f>
        <v>GRA - Lower Granite Dam Adult</v>
      </c>
      <c r="I336" t="str">
        <f>_xlfn.XLOOKUP(L336,'Interrogation Summary Hydro'!A:A,'Interrogation Summary Hydro'!D:D,"No hydrosystem detection")</f>
        <v>GRA - Lower Granite Dam Adult</v>
      </c>
      <c r="J336" s="2">
        <f>_xlfn.XLOOKUP(L336,'Interrogation Summary Hydro'!A:A,'Interrogation Summary Hydro'!E:E,"#NA")</f>
        <v>45559.582048611112</v>
      </c>
      <c r="K336" s="2" t="str" cm="1">
        <f t="array" ref="K336">VLOOKUP($L336&amp;U336,CHOOSE({1,2},MULTILOOKUP!$A$2:$A$436&amp;MULTILOOKUP!$B$2:$B$436,MULTILOOKUP!$C$2:$C$436),2,FALSE)</f>
        <v>A2</v>
      </c>
      <c r="L336" t="s">
        <v>371</v>
      </c>
      <c r="M336" t="s">
        <v>365</v>
      </c>
      <c r="N336">
        <v>3</v>
      </c>
      <c r="O336" t="s">
        <v>20</v>
      </c>
      <c r="P336">
        <v>2</v>
      </c>
      <c r="Q336" t="s">
        <v>21</v>
      </c>
      <c r="R336" t="s">
        <v>22</v>
      </c>
      <c r="S336" t="s">
        <v>23</v>
      </c>
      <c r="T336" t="s">
        <v>29</v>
      </c>
      <c r="U336" s="1">
        <v>45739.864074074074</v>
      </c>
      <c r="V336" t="s">
        <v>36</v>
      </c>
      <c r="W336" t="s">
        <v>54</v>
      </c>
      <c r="X336" s="2">
        <v>45559</v>
      </c>
      <c r="Y336" s="2">
        <v>45559</v>
      </c>
      <c r="Z336" t="s">
        <v>54</v>
      </c>
      <c r="AA336">
        <v>810</v>
      </c>
      <c r="AB336" t="s">
        <v>28</v>
      </c>
      <c r="AC336">
        <v>1</v>
      </c>
    </row>
    <row r="337" spans="1:29" x14ac:dyDescent="0.25">
      <c r="A337">
        <f t="shared" si="20"/>
        <v>1</v>
      </c>
      <c r="B337">
        <f t="shared" si="21"/>
        <v>1</v>
      </c>
      <c r="C337" t="str">
        <f t="shared" si="22"/>
        <v>SY2025</v>
      </c>
      <c r="D337">
        <f t="shared" si="23"/>
        <v>0</v>
      </c>
      <c r="E337" t="str">
        <f>VLOOKUP(L337,Hydro[],2,FALSE)</f>
        <v>GRA - Lower Granite Dam Adult</v>
      </c>
      <c r="F337">
        <f>MATCH(L337,'VLOOKUP Function'!A:A,0)</f>
        <v>147</v>
      </c>
      <c r="G337" t="str" cm="1">
        <f t="array" ref="G337">INDEX('VLOOKUP Function'!B:B,F337)</f>
        <v>GRA - Lower Granite Dam Adult</v>
      </c>
      <c r="H337" t="str">
        <f>INDEX('VLOOKUP Function'!B:B, MATCH('Interrogation Detail Lochsa'!L337,'VLOOKUP Function'!A:A,0))</f>
        <v>GRA - Lower Granite Dam Adult</v>
      </c>
      <c r="I337" t="str">
        <f>_xlfn.XLOOKUP(L337,'Interrogation Summary Hydro'!A:A,'Interrogation Summary Hydro'!D:D,"No hydrosystem detection")</f>
        <v>GRA - Lower Granite Dam Adult</v>
      </c>
      <c r="J337" s="2">
        <f>_xlfn.XLOOKUP(L337,'Interrogation Summary Hydro'!A:A,'Interrogation Summary Hydro'!E:E,"#NA")</f>
        <v>45559.650763888887</v>
      </c>
      <c r="K337" s="2" t="str" cm="1">
        <f t="array" ref="K337">VLOOKUP($L337&amp;U337,CHOOSE({1,2},MULTILOOKUP!$A$2:$A$436&amp;MULTILOOKUP!$B$2:$B$436,MULTILOOKUP!$C$2:$C$436),2,FALSE)</f>
        <v>BA</v>
      </c>
      <c r="L337" t="s">
        <v>372</v>
      </c>
      <c r="M337" t="s">
        <v>365</v>
      </c>
      <c r="N337">
        <v>3</v>
      </c>
      <c r="O337" t="s">
        <v>20</v>
      </c>
      <c r="P337">
        <v>2</v>
      </c>
      <c r="Q337" t="s">
        <v>21</v>
      </c>
      <c r="R337" t="s">
        <v>22</v>
      </c>
      <c r="S337" t="s">
        <v>23</v>
      </c>
      <c r="T337" t="s">
        <v>24</v>
      </c>
      <c r="U337" s="1">
        <v>45740.188171296293</v>
      </c>
      <c r="V337" t="s">
        <v>39</v>
      </c>
      <c r="W337" t="s">
        <v>54</v>
      </c>
      <c r="X337" s="2">
        <v>45559</v>
      </c>
      <c r="Y337" s="2">
        <v>45559</v>
      </c>
      <c r="Z337" t="s">
        <v>54</v>
      </c>
      <c r="AA337">
        <v>810</v>
      </c>
      <c r="AB337" t="s">
        <v>28</v>
      </c>
      <c r="AC337">
        <v>1</v>
      </c>
    </row>
    <row r="338" spans="1:29" x14ac:dyDescent="0.25">
      <c r="A338">
        <f t="shared" si="20"/>
        <v>0</v>
      </c>
      <c r="B338">
        <f t="shared" si="21"/>
        <v>2</v>
      </c>
      <c r="C338" t="str">
        <f t="shared" si="22"/>
        <v>SY2025</v>
      </c>
      <c r="D338">
        <f t="shared" si="23"/>
        <v>0</v>
      </c>
      <c r="E338" t="str">
        <f>VLOOKUP(L338,Hydro[],2,FALSE)</f>
        <v>GRA - Lower Granite Dam Adult</v>
      </c>
      <c r="F338">
        <f>MATCH(L338,'VLOOKUP Function'!A:A,0)</f>
        <v>147</v>
      </c>
      <c r="G338" t="str" cm="1">
        <f t="array" ref="G338">INDEX('VLOOKUP Function'!B:B,F338)</f>
        <v>GRA - Lower Granite Dam Adult</v>
      </c>
      <c r="H338" t="str">
        <f>INDEX('VLOOKUP Function'!B:B, MATCH('Interrogation Detail Lochsa'!L338,'VLOOKUP Function'!A:A,0))</f>
        <v>GRA - Lower Granite Dam Adult</v>
      </c>
      <c r="I338" t="str">
        <f>_xlfn.XLOOKUP(L338,'Interrogation Summary Hydro'!A:A,'Interrogation Summary Hydro'!D:D,"No hydrosystem detection")</f>
        <v>GRA - Lower Granite Dam Adult</v>
      </c>
      <c r="J338" s="2">
        <f>_xlfn.XLOOKUP(L338,'Interrogation Summary Hydro'!A:A,'Interrogation Summary Hydro'!E:E,"#NA")</f>
        <v>45559.650763888887</v>
      </c>
      <c r="K338" s="2" t="str" cm="1">
        <f t="array" ref="K338">VLOOKUP($L338&amp;U338,CHOOSE({1,2},MULTILOOKUP!$A$2:$A$436&amp;MULTILOOKUP!$B$2:$B$436,MULTILOOKUP!$C$2:$C$436),2,FALSE)</f>
        <v>A3</v>
      </c>
      <c r="L338" t="s">
        <v>372</v>
      </c>
      <c r="M338" t="s">
        <v>365</v>
      </c>
      <c r="N338">
        <v>3</v>
      </c>
      <c r="O338" t="s">
        <v>20</v>
      </c>
      <c r="P338">
        <v>2</v>
      </c>
      <c r="Q338" t="s">
        <v>21</v>
      </c>
      <c r="R338" t="s">
        <v>22</v>
      </c>
      <c r="S338" t="s">
        <v>23</v>
      </c>
      <c r="T338" t="s">
        <v>29</v>
      </c>
      <c r="U338" s="1">
        <v>45740.42496527778</v>
      </c>
      <c r="V338" t="s">
        <v>30</v>
      </c>
      <c r="W338" t="s">
        <v>54</v>
      </c>
      <c r="X338" s="2">
        <v>45559</v>
      </c>
      <c r="Y338" s="2">
        <v>45559</v>
      </c>
      <c r="Z338" t="s">
        <v>54</v>
      </c>
      <c r="AA338">
        <v>810</v>
      </c>
      <c r="AB338" t="s">
        <v>28</v>
      </c>
      <c r="AC338">
        <v>1</v>
      </c>
    </row>
    <row r="339" spans="1:29" x14ac:dyDescent="0.25">
      <c r="A339">
        <f t="shared" si="20"/>
        <v>0</v>
      </c>
      <c r="B339">
        <f t="shared" si="21"/>
        <v>3</v>
      </c>
      <c r="C339" t="str">
        <f t="shared" si="22"/>
        <v>SY2025</v>
      </c>
      <c r="D339">
        <f t="shared" si="23"/>
        <v>0</v>
      </c>
      <c r="E339" t="str">
        <f>VLOOKUP(L339,Hydro[],2,FALSE)</f>
        <v>GRA - Lower Granite Dam Adult</v>
      </c>
      <c r="F339">
        <f>MATCH(L339,'VLOOKUP Function'!A:A,0)</f>
        <v>147</v>
      </c>
      <c r="G339" t="str" cm="1">
        <f t="array" ref="G339">INDEX('VLOOKUP Function'!B:B,F339)</f>
        <v>GRA - Lower Granite Dam Adult</v>
      </c>
      <c r="H339" t="str">
        <f>INDEX('VLOOKUP Function'!B:B, MATCH('Interrogation Detail Lochsa'!L339,'VLOOKUP Function'!A:A,0))</f>
        <v>GRA - Lower Granite Dam Adult</v>
      </c>
      <c r="I339" t="str">
        <f>_xlfn.XLOOKUP(L339,'Interrogation Summary Hydro'!A:A,'Interrogation Summary Hydro'!D:D,"No hydrosystem detection")</f>
        <v>GRA - Lower Granite Dam Adult</v>
      </c>
      <c r="J339" s="2">
        <f>_xlfn.XLOOKUP(L339,'Interrogation Summary Hydro'!A:A,'Interrogation Summary Hydro'!E:E,"#NA")</f>
        <v>45559.650763888887</v>
      </c>
      <c r="K339" s="2" t="str" cm="1">
        <f t="array" ref="K339">VLOOKUP($L339&amp;U339,CHOOSE({1,2},MULTILOOKUP!$A$2:$A$436&amp;MULTILOOKUP!$B$2:$B$436,MULTILOOKUP!$C$2:$C$436),2,FALSE)</f>
        <v>A4</v>
      </c>
      <c r="L339" t="s">
        <v>372</v>
      </c>
      <c r="M339" t="s">
        <v>365</v>
      </c>
      <c r="N339">
        <v>3</v>
      </c>
      <c r="O339" t="s">
        <v>20</v>
      </c>
      <c r="P339">
        <v>2</v>
      </c>
      <c r="Q339" t="s">
        <v>21</v>
      </c>
      <c r="R339" t="s">
        <v>22</v>
      </c>
      <c r="S339" t="s">
        <v>23</v>
      </c>
      <c r="T339" t="s">
        <v>29</v>
      </c>
      <c r="U339" s="1">
        <v>45740.424988425926</v>
      </c>
      <c r="V339" t="s">
        <v>56</v>
      </c>
      <c r="W339" t="s">
        <v>54</v>
      </c>
      <c r="X339" s="2">
        <v>45559</v>
      </c>
      <c r="Y339" s="2">
        <v>45559</v>
      </c>
      <c r="Z339" t="s">
        <v>54</v>
      </c>
      <c r="AA339">
        <v>810</v>
      </c>
      <c r="AB339" t="s">
        <v>28</v>
      </c>
      <c r="AC339">
        <v>1</v>
      </c>
    </row>
    <row r="340" spans="1:29" x14ac:dyDescent="0.25">
      <c r="A340">
        <f t="shared" si="20"/>
        <v>1</v>
      </c>
      <c r="B340">
        <f t="shared" si="21"/>
        <v>1</v>
      </c>
      <c r="C340" t="str">
        <f t="shared" si="22"/>
        <v>SY2025</v>
      </c>
      <c r="D340">
        <f t="shared" si="23"/>
        <v>0</v>
      </c>
      <c r="E340" t="str">
        <f>VLOOKUP(L340,Hydro[],2,FALSE)</f>
        <v>GRA - Lower Granite Dam Adult</v>
      </c>
      <c r="F340">
        <f>MATCH(L340,'VLOOKUP Function'!A:A,0)</f>
        <v>148</v>
      </c>
      <c r="G340" t="str" cm="1">
        <f t="array" ref="G340">INDEX('VLOOKUP Function'!B:B,F340)</f>
        <v>GRA - Lower Granite Dam Adult</v>
      </c>
      <c r="H340" t="str">
        <f>INDEX('VLOOKUP Function'!B:B, MATCH('Interrogation Detail Lochsa'!L340,'VLOOKUP Function'!A:A,0))</f>
        <v>GRA - Lower Granite Dam Adult</v>
      </c>
      <c r="I340" t="str">
        <f>_xlfn.XLOOKUP(L340,'Interrogation Summary Hydro'!A:A,'Interrogation Summary Hydro'!D:D,"No hydrosystem detection")</f>
        <v>GRA - Lower Granite Dam Adult</v>
      </c>
      <c r="J340" s="2">
        <f>_xlfn.XLOOKUP(L340,'Interrogation Summary Hydro'!A:A,'Interrogation Summary Hydro'!E:E,"#NA")</f>
        <v>45559.592268518521</v>
      </c>
      <c r="K340" s="2" t="str" cm="1">
        <f t="array" ref="K340">VLOOKUP($L340&amp;U340,CHOOSE({1,2},MULTILOOKUP!$A$2:$A$436&amp;MULTILOOKUP!$B$2:$B$436,MULTILOOKUP!$C$2:$C$436),2,FALSE)</f>
        <v>BA</v>
      </c>
      <c r="L340" t="s">
        <v>373</v>
      </c>
      <c r="M340" t="s">
        <v>365</v>
      </c>
      <c r="N340">
        <v>3</v>
      </c>
      <c r="O340" t="s">
        <v>20</v>
      </c>
      <c r="P340">
        <v>2</v>
      </c>
      <c r="Q340" t="s">
        <v>21</v>
      </c>
      <c r="R340" t="s">
        <v>22</v>
      </c>
      <c r="S340" t="s">
        <v>23</v>
      </c>
      <c r="T340" t="s">
        <v>24</v>
      </c>
      <c r="U340" s="1">
        <v>45747.311678240738</v>
      </c>
      <c r="V340" t="s">
        <v>39</v>
      </c>
      <c r="W340" t="s">
        <v>54</v>
      </c>
      <c r="X340" s="2">
        <v>45559</v>
      </c>
      <c r="Y340" s="2">
        <v>45559</v>
      </c>
      <c r="Z340" t="s">
        <v>54</v>
      </c>
      <c r="AA340">
        <v>800</v>
      </c>
      <c r="AB340" t="s">
        <v>28</v>
      </c>
      <c r="AC340">
        <v>1</v>
      </c>
    </row>
    <row r="341" spans="1:29" x14ac:dyDescent="0.25">
      <c r="A341">
        <f t="shared" si="20"/>
        <v>0</v>
      </c>
      <c r="B341">
        <f t="shared" si="21"/>
        <v>2</v>
      </c>
      <c r="C341" t="str">
        <f t="shared" si="22"/>
        <v>SY2025</v>
      </c>
      <c r="D341">
        <f t="shared" si="23"/>
        <v>0</v>
      </c>
      <c r="E341" t="str">
        <f>VLOOKUP(L341,Hydro[],2,FALSE)</f>
        <v>GRA - Lower Granite Dam Adult</v>
      </c>
      <c r="F341">
        <f>MATCH(L341,'VLOOKUP Function'!A:A,0)</f>
        <v>148</v>
      </c>
      <c r="G341" t="str" cm="1">
        <f t="array" ref="G341">INDEX('VLOOKUP Function'!B:B,F341)</f>
        <v>GRA - Lower Granite Dam Adult</v>
      </c>
      <c r="H341" t="str">
        <f>INDEX('VLOOKUP Function'!B:B, MATCH('Interrogation Detail Lochsa'!L341,'VLOOKUP Function'!A:A,0))</f>
        <v>GRA - Lower Granite Dam Adult</v>
      </c>
      <c r="I341" t="str">
        <f>_xlfn.XLOOKUP(L341,'Interrogation Summary Hydro'!A:A,'Interrogation Summary Hydro'!D:D,"No hydrosystem detection")</f>
        <v>GRA - Lower Granite Dam Adult</v>
      </c>
      <c r="J341" s="2">
        <f>_xlfn.XLOOKUP(L341,'Interrogation Summary Hydro'!A:A,'Interrogation Summary Hydro'!E:E,"#NA")</f>
        <v>45559.592268518521</v>
      </c>
      <c r="K341" s="2" t="str" cm="1">
        <f t="array" ref="K341">VLOOKUP($L341&amp;U341,CHOOSE({1,2},MULTILOOKUP!$A$2:$A$436&amp;MULTILOOKUP!$B$2:$B$436,MULTILOOKUP!$C$2:$C$436),2,FALSE)</f>
        <v>B3</v>
      </c>
      <c r="L341" t="s">
        <v>373</v>
      </c>
      <c r="M341" t="s">
        <v>365</v>
      </c>
      <c r="N341">
        <v>3</v>
      </c>
      <c r="O341" t="s">
        <v>20</v>
      </c>
      <c r="P341">
        <v>2</v>
      </c>
      <c r="Q341" t="s">
        <v>21</v>
      </c>
      <c r="R341" t="s">
        <v>22</v>
      </c>
      <c r="S341" t="s">
        <v>23</v>
      </c>
      <c r="T341" t="s">
        <v>29</v>
      </c>
      <c r="U341" s="1">
        <v>45747.482291666667</v>
      </c>
      <c r="V341" t="s">
        <v>78</v>
      </c>
      <c r="W341" t="s">
        <v>54</v>
      </c>
      <c r="X341" s="2">
        <v>45559</v>
      </c>
      <c r="Y341" s="2">
        <v>45559</v>
      </c>
      <c r="Z341" t="s">
        <v>54</v>
      </c>
      <c r="AA341">
        <v>800</v>
      </c>
      <c r="AB341" t="s">
        <v>28</v>
      </c>
      <c r="AC341">
        <v>1</v>
      </c>
    </row>
    <row r="342" spans="1:29" x14ac:dyDescent="0.25">
      <c r="A342">
        <f t="shared" si="20"/>
        <v>1</v>
      </c>
      <c r="B342">
        <f t="shared" si="21"/>
        <v>1</v>
      </c>
      <c r="C342" t="str">
        <f t="shared" si="22"/>
        <v>SY2025</v>
      </c>
      <c r="D342">
        <f t="shared" si="23"/>
        <v>0</v>
      </c>
      <c r="E342" t="str">
        <f>VLOOKUP(L342,Hydro[],2,FALSE)</f>
        <v>GRA - Lower Granite Dam Adult</v>
      </c>
      <c r="F342">
        <f>MATCH(L342,'VLOOKUP Function'!A:A,0)</f>
        <v>149</v>
      </c>
      <c r="G342" t="str" cm="1">
        <f t="array" ref="G342">INDEX('VLOOKUP Function'!B:B,F342)</f>
        <v>GRA - Lower Granite Dam Adult</v>
      </c>
      <c r="H342" t="str">
        <f>INDEX('VLOOKUP Function'!B:B, MATCH('Interrogation Detail Lochsa'!L342,'VLOOKUP Function'!A:A,0))</f>
        <v>GRA - Lower Granite Dam Adult</v>
      </c>
      <c r="I342" t="str">
        <f>_xlfn.XLOOKUP(L342,'Interrogation Summary Hydro'!A:A,'Interrogation Summary Hydro'!D:D,"No hydrosystem detection")</f>
        <v>GRA - Lower Granite Dam Adult</v>
      </c>
      <c r="J342" s="2">
        <f>_xlfn.XLOOKUP(L342,'Interrogation Summary Hydro'!A:A,'Interrogation Summary Hydro'!E:E,"#NA")</f>
        <v>45563.625717592593</v>
      </c>
      <c r="K342" s="2" t="str" cm="1">
        <f t="array" ref="K342">VLOOKUP($L342&amp;U342,CHOOSE({1,2},MULTILOOKUP!$A$2:$A$436&amp;MULTILOOKUP!$B$2:$B$436,MULTILOOKUP!$C$2:$C$436),2,FALSE)</f>
        <v>B2</v>
      </c>
      <c r="L342" t="s">
        <v>374</v>
      </c>
      <c r="M342" t="s">
        <v>375</v>
      </c>
      <c r="N342">
        <v>3</v>
      </c>
      <c r="O342" t="s">
        <v>20</v>
      </c>
      <c r="P342">
        <v>2</v>
      </c>
      <c r="Q342" t="s">
        <v>21</v>
      </c>
      <c r="R342" t="s">
        <v>22</v>
      </c>
      <c r="S342" t="s">
        <v>23</v>
      </c>
      <c r="T342" t="s">
        <v>29</v>
      </c>
      <c r="U342" s="1">
        <v>45727.898321759261</v>
      </c>
      <c r="V342" t="s">
        <v>76</v>
      </c>
      <c r="W342" t="s">
        <v>54</v>
      </c>
      <c r="X342" s="2">
        <v>45563</v>
      </c>
      <c r="Y342" s="2">
        <v>45563</v>
      </c>
      <c r="Z342" t="s">
        <v>54</v>
      </c>
      <c r="AA342">
        <v>820</v>
      </c>
      <c r="AB342" t="s">
        <v>28</v>
      </c>
      <c r="AC342">
        <v>1</v>
      </c>
    </row>
    <row r="343" spans="1:29" x14ac:dyDescent="0.25">
      <c r="A343">
        <f t="shared" si="20"/>
        <v>1</v>
      </c>
      <c r="B343">
        <f t="shared" si="21"/>
        <v>1</v>
      </c>
      <c r="C343" t="str">
        <f t="shared" si="22"/>
        <v>SY2025</v>
      </c>
      <c r="D343">
        <f t="shared" si="23"/>
        <v>0</v>
      </c>
      <c r="E343" t="str">
        <f>VLOOKUP(L343,Hydro[],2,FALSE)</f>
        <v>GRA - Lower Granite Dam Adult</v>
      </c>
      <c r="F343">
        <f>MATCH(L343,'VLOOKUP Function'!A:A,0)</f>
        <v>150</v>
      </c>
      <c r="G343" t="str" cm="1">
        <f t="array" ref="G343">INDEX('VLOOKUP Function'!B:B,F343)</f>
        <v>GRA - Lower Granite Dam Adult</v>
      </c>
      <c r="H343" t="str">
        <f>INDEX('VLOOKUP Function'!B:B, MATCH('Interrogation Detail Lochsa'!L343,'VLOOKUP Function'!A:A,0))</f>
        <v>GRA - Lower Granite Dam Adult</v>
      </c>
      <c r="I343" t="str">
        <f>_xlfn.XLOOKUP(L343,'Interrogation Summary Hydro'!A:A,'Interrogation Summary Hydro'!D:D,"No hydrosystem detection")</f>
        <v>GRA - Lower Granite Dam Adult</v>
      </c>
      <c r="J343" s="2">
        <f>_xlfn.XLOOKUP(L343,'Interrogation Summary Hydro'!A:A,'Interrogation Summary Hydro'!E:E,"#NA")</f>
        <v>45563.607569444444</v>
      </c>
      <c r="K343" s="2" t="str" cm="1">
        <f t="array" ref="K343">VLOOKUP($L343&amp;U343,CHOOSE({1,2},MULTILOOKUP!$A$2:$A$436&amp;MULTILOOKUP!$B$2:$B$436,MULTILOOKUP!$C$2:$C$436),2,FALSE)</f>
        <v>A4</v>
      </c>
      <c r="L343" t="s">
        <v>376</v>
      </c>
      <c r="M343" t="s">
        <v>375</v>
      </c>
      <c r="N343">
        <v>3</v>
      </c>
      <c r="O343" t="s">
        <v>20</v>
      </c>
      <c r="P343">
        <v>2</v>
      </c>
      <c r="Q343" t="s">
        <v>21</v>
      </c>
      <c r="R343" t="s">
        <v>22</v>
      </c>
      <c r="S343" t="s">
        <v>23</v>
      </c>
      <c r="T343" t="s">
        <v>29</v>
      </c>
      <c r="U343" s="1">
        <v>45731.246886574074</v>
      </c>
      <c r="V343" t="s">
        <v>56</v>
      </c>
      <c r="W343" t="s">
        <v>54</v>
      </c>
      <c r="X343" s="2">
        <v>45563</v>
      </c>
      <c r="Y343" s="2">
        <v>45563</v>
      </c>
      <c r="Z343" t="s">
        <v>54</v>
      </c>
      <c r="AA343">
        <v>800</v>
      </c>
      <c r="AB343" t="s">
        <v>28</v>
      </c>
      <c r="AC343">
        <v>1</v>
      </c>
    </row>
    <row r="344" spans="1:29" x14ac:dyDescent="0.25">
      <c r="A344">
        <f t="shared" si="20"/>
        <v>1</v>
      </c>
      <c r="B344">
        <f t="shared" si="21"/>
        <v>1</v>
      </c>
      <c r="C344" t="str">
        <f t="shared" si="22"/>
        <v>SY2025</v>
      </c>
      <c r="D344">
        <f t="shared" si="23"/>
        <v>0</v>
      </c>
      <c r="E344" t="str">
        <f>VLOOKUP(L344,Hydro[],2,FALSE)</f>
        <v>GRA - Lower Granite Dam Adult</v>
      </c>
      <c r="F344">
        <f>MATCH(L344,'VLOOKUP Function'!A:A,0)</f>
        <v>151</v>
      </c>
      <c r="G344" t="str" cm="1">
        <f t="array" ref="G344">INDEX('VLOOKUP Function'!B:B,F344)</f>
        <v>GRA - Lower Granite Dam Adult</v>
      </c>
      <c r="H344" t="str">
        <f>INDEX('VLOOKUP Function'!B:B, MATCH('Interrogation Detail Lochsa'!L344,'VLOOKUP Function'!A:A,0))</f>
        <v>GRA - Lower Granite Dam Adult</v>
      </c>
      <c r="I344" t="str">
        <f>_xlfn.XLOOKUP(L344,'Interrogation Summary Hydro'!A:A,'Interrogation Summary Hydro'!D:D,"No hydrosystem detection")</f>
        <v>GRA - Lower Granite Dam Adult</v>
      </c>
      <c r="J344" s="2">
        <f>_xlfn.XLOOKUP(L344,'Interrogation Summary Hydro'!A:A,'Interrogation Summary Hydro'!E:E,"#NA")</f>
        <v>45564.420312499999</v>
      </c>
      <c r="K344" s="2" t="str" cm="1">
        <f t="array" ref="K344">VLOOKUP($L344&amp;U344,CHOOSE({1,2},MULTILOOKUP!$A$2:$A$436&amp;MULTILOOKUP!$B$2:$B$436,MULTILOOKUP!$C$2:$C$436),2,FALSE)</f>
        <v>A2</v>
      </c>
      <c r="L344" t="s">
        <v>377</v>
      </c>
      <c r="M344" t="s">
        <v>378</v>
      </c>
      <c r="N344">
        <v>3</v>
      </c>
      <c r="O344" t="s">
        <v>20</v>
      </c>
      <c r="P344">
        <v>2</v>
      </c>
      <c r="Q344" t="s">
        <v>21</v>
      </c>
      <c r="R344" t="s">
        <v>22</v>
      </c>
      <c r="S344" t="s">
        <v>23</v>
      </c>
      <c r="T344" t="s">
        <v>29</v>
      </c>
      <c r="U344" s="1">
        <v>45730.108599537038</v>
      </c>
      <c r="V344" t="s">
        <v>36</v>
      </c>
      <c r="W344" t="s">
        <v>54</v>
      </c>
      <c r="X344" s="2">
        <v>45564</v>
      </c>
      <c r="Y344" s="2">
        <v>45564</v>
      </c>
      <c r="Z344" t="s">
        <v>54</v>
      </c>
      <c r="AA344">
        <v>830</v>
      </c>
      <c r="AB344" t="s">
        <v>28</v>
      </c>
      <c r="AC344">
        <v>1</v>
      </c>
    </row>
    <row r="345" spans="1:29" x14ac:dyDescent="0.25">
      <c r="A345">
        <f t="shared" si="20"/>
        <v>1</v>
      </c>
      <c r="B345">
        <f t="shared" si="21"/>
        <v>1</v>
      </c>
      <c r="C345" t="str">
        <f t="shared" si="22"/>
        <v>SY2025</v>
      </c>
      <c r="D345">
        <f t="shared" si="23"/>
        <v>0</v>
      </c>
      <c r="E345" t="str">
        <f>VLOOKUP(L345,Hydro[],2,FALSE)</f>
        <v>GRA - Lower Granite Dam Adult</v>
      </c>
      <c r="F345">
        <f>MATCH(L345,'VLOOKUP Function'!A:A,0)</f>
        <v>152</v>
      </c>
      <c r="G345" t="str" cm="1">
        <f t="array" ref="G345">INDEX('VLOOKUP Function'!B:B,F345)</f>
        <v>GRA - Lower Granite Dam Adult</v>
      </c>
      <c r="H345" t="str">
        <f>INDEX('VLOOKUP Function'!B:B, MATCH('Interrogation Detail Lochsa'!L345,'VLOOKUP Function'!A:A,0))</f>
        <v>GRA - Lower Granite Dam Adult</v>
      </c>
      <c r="I345" t="str">
        <f>_xlfn.XLOOKUP(L345,'Interrogation Summary Hydro'!A:A,'Interrogation Summary Hydro'!D:D,"No hydrosystem detection")</f>
        <v>GRA - Lower Granite Dam Adult</v>
      </c>
      <c r="J345" s="2">
        <f>_xlfn.XLOOKUP(L345,'Interrogation Summary Hydro'!A:A,'Interrogation Summary Hydro'!E:E,"#NA")</f>
        <v>45564.445289351854</v>
      </c>
      <c r="K345" s="2" t="str" cm="1">
        <f t="array" ref="K345">VLOOKUP($L345&amp;U345,CHOOSE({1,2},MULTILOOKUP!$A$2:$A$436&amp;MULTILOOKUP!$B$2:$B$436,MULTILOOKUP!$C$2:$C$436),2,FALSE)</f>
        <v>B6</v>
      </c>
      <c r="L345" t="s">
        <v>379</v>
      </c>
      <c r="M345" t="s">
        <v>378</v>
      </c>
      <c r="N345">
        <v>3</v>
      </c>
      <c r="O345" t="s">
        <v>20</v>
      </c>
      <c r="P345">
        <v>2</v>
      </c>
      <c r="Q345" t="s">
        <v>21</v>
      </c>
      <c r="R345" t="s">
        <v>22</v>
      </c>
      <c r="S345" t="s">
        <v>23</v>
      </c>
      <c r="T345" t="s">
        <v>24</v>
      </c>
      <c r="U345" s="1">
        <v>45730.870405092595</v>
      </c>
      <c r="V345" t="s">
        <v>59</v>
      </c>
      <c r="W345" t="s">
        <v>54</v>
      </c>
      <c r="X345" s="2">
        <v>45564</v>
      </c>
      <c r="Y345" s="2">
        <v>45564</v>
      </c>
      <c r="Z345" t="s">
        <v>54</v>
      </c>
      <c r="AA345">
        <v>810</v>
      </c>
      <c r="AB345" t="s">
        <v>28</v>
      </c>
      <c r="AC345">
        <v>1</v>
      </c>
    </row>
    <row r="346" spans="1:29" x14ac:dyDescent="0.25">
      <c r="A346">
        <f t="shared" si="20"/>
        <v>0</v>
      </c>
      <c r="B346">
        <f t="shared" si="21"/>
        <v>2</v>
      </c>
      <c r="C346" t="str">
        <f t="shared" si="22"/>
        <v>SY2025</v>
      </c>
      <c r="D346">
        <f t="shared" si="23"/>
        <v>0</v>
      </c>
      <c r="E346" t="str">
        <f>VLOOKUP(L346,Hydro[],2,FALSE)</f>
        <v>GRA - Lower Granite Dam Adult</v>
      </c>
      <c r="F346">
        <f>MATCH(L346,'VLOOKUP Function'!A:A,0)</f>
        <v>152</v>
      </c>
      <c r="G346" t="str" cm="1">
        <f t="array" ref="G346">INDEX('VLOOKUP Function'!B:B,F346)</f>
        <v>GRA - Lower Granite Dam Adult</v>
      </c>
      <c r="H346" t="str">
        <f>INDEX('VLOOKUP Function'!B:B, MATCH('Interrogation Detail Lochsa'!L346,'VLOOKUP Function'!A:A,0))</f>
        <v>GRA - Lower Granite Dam Adult</v>
      </c>
      <c r="I346" t="str">
        <f>_xlfn.XLOOKUP(L346,'Interrogation Summary Hydro'!A:A,'Interrogation Summary Hydro'!D:D,"No hydrosystem detection")</f>
        <v>GRA - Lower Granite Dam Adult</v>
      </c>
      <c r="J346" s="2">
        <f>_xlfn.XLOOKUP(L346,'Interrogation Summary Hydro'!A:A,'Interrogation Summary Hydro'!E:E,"#NA")</f>
        <v>45564.445289351854</v>
      </c>
      <c r="K346" s="2" t="str" cm="1">
        <f t="array" ref="K346">VLOOKUP($L346&amp;U346,CHOOSE({1,2},MULTILOOKUP!$A$2:$A$436&amp;MULTILOOKUP!$B$2:$B$436,MULTILOOKUP!$C$2:$C$436),2,FALSE)</f>
        <v>A2</v>
      </c>
      <c r="L346" t="s">
        <v>379</v>
      </c>
      <c r="M346" t="s">
        <v>378</v>
      </c>
      <c r="N346">
        <v>3</v>
      </c>
      <c r="O346" t="s">
        <v>20</v>
      </c>
      <c r="P346">
        <v>2</v>
      </c>
      <c r="Q346" t="s">
        <v>21</v>
      </c>
      <c r="R346" t="s">
        <v>22</v>
      </c>
      <c r="S346" t="s">
        <v>23</v>
      </c>
      <c r="T346" t="s">
        <v>29</v>
      </c>
      <c r="U346" s="1">
        <v>45731.044560185182</v>
      </c>
      <c r="V346" t="s">
        <v>36</v>
      </c>
      <c r="W346" t="s">
        <v>54</v>
      </c>
      <c r="X346" s="2">
        <v>45564</v>
      </c>
      <c r="Y346" s="2">
        <v>45564</v>
      </c>
      <c r="Z346" t="s">
        <v>54</v>
      </c>
      <c r="AA346">
        <v>810</v>
      </c>
      <c r="AB346" t="s">
        <v>28</v>
      </c>
      <c r="AC346">
        <v>1</v>
      </c>
    </row>
    <row r="347" spans="1:29" x14ac:dyDescent="0.25">
      <c r="A347">
        <f t="shared" si="20"/>
        <v>1</v>
      </c>
      <c r="B347">
        <f t="shared" si="21"/>
        <v>1</v>
      </c>
      <c r="C347" t="str">
        <f t="shared" si="22"/>
        <v>SY2025</v>
      </c>
      <c r="D347">
        <f t="shared" si="23"/>
        <v>0</v>
      </c>
      <c r="E347" t="str">
        <f>VLOOKUP(L347,Hydro[],2,FALSE)</f>
        <v>GRA - Lower Granite Dam Adult</v>
      </c>
      <c r="F347">
        <f>MATCH(L347,'VLOOKUP Function'!A:A,0)</f>
        <v>153</v>
      </c>
      <c r="G347" t="str" cm="1">
        <f t="array" ref="G347">INDEX('VLOOKUP Function'!B:B,F347)</f>
        <v>GRA - Lower Granite Dam Adult</v>
      </c>
      <c r="H347" t="str">
        <f>INDEX('VLOOKUP Function'!B:B, MATCH('Interrogation Detail Lochsa'!L347,'VLOOKUP Function'!A:A,0))</f>
        <v>GRA - Lower Granite Dam Adult</v>
      </c>
      <c r="I347" t="str">
        <f>_xlfn.XLOOKUP(L347,'Interrogation Summary Hydro'!A:A,'Interrogation Summary Hydro'!D:D,"No hydrosystem detection")</f>
        <v>GRA - Lower Granite Dam Adult</v>
      </c>
      <c r="J347" s="2">
        <f>_xlfn.XLOOKUP(L347,'Interrogation Summary Hydro'!A:A,'Interrogation Summary Hydro'!E:E,"#NA")</f>
        <v>45575.494363425925</v>
      </c>
      <c r="K347" s="2" t="str" cm="1">
        <f t="array" ref="K347">VLOOKUP($L347&amp;U347,CHOOSE({1,2},MULTILOOKUP!$A$2:$A$436&amp;MULTILOOKUP!$B$2:$B$436,MULTILOOKUP!$C$2:$C$436),2,FALSE)</f>
        <v>B8</v>
      </c>
      <c r="L347" t="s">
        <v>380</v>
      </c>
      <c r="M347" t="s">
        <v>381</v>
      </c>
      <c r="N347">
        <v>3</v>
      </c>
      <c r="O347" t="s">
        <v>20</v>
      </c>
      <c r="P347">
        <v>2</v>
      </c>
      <c r="Q347" t="s">
        <v>21</v>
      </c>
      <c r="R347" t="s">
        <v>22</v>
      </c>
      <c r="S347" t="s">
        <v>23</v>
      </c>
      <c r="T347" t="s">
        <v>24</v>
      </c>
      <c r="U347" s="1">
        <v>45733.865416666667</v>
      </c>
      <c r="V347" t="s">
        <v>65</v>
      </c>
      <c r="W347" t="s">
        <v>54</v>
      </c>
      <c r="X347" s="2">
        <v>45575</v>
      </c>
      <c r="Y347" s="2">
        <v>45575</v>
      </c>
      <c r="Z347" t="s">
        <v>54</v>
      </c>
      <c r="AA347">
        <v>840</v>
      </c>
      <c r="AB347" t="s">
        <v>28</v>
      </c>
      <c r="AC347">
        <v>1</v>
      </c>
    </row>
    <row r="348" spans="1:29" x14ac:dyDescent="0.25">
      <c r="A348">
        <f t="shared" si="20"/>
        <v>0</v>
      </c>
      <c r="B348">
        <f t="shared" si="21"/>
        <v>2</v>
      </c>
      <c r="C348" t="str">
        <f t="shared" si="22"/>
        <v>SY2025</v>
      </c>
      <c r="D348">
        <f t="shared" si="23"/>
        <v>0</v>
      </c>
      <c r="E348" t="str">
        <f>VLOOKUP(L348,Hydro[],2,FALSE)</f>
        <v>GRA - Lower Granite Dam Adult</v>
      </c>
      <c r="F348">
        <f>MATCH(L348,'VLOOKUP Function'!A:A,0)</f>
        <v>153</v>
      </c>
      <c r="G348" t="str" cm="1">
        <f t="array" ref="G348">INDEX('VLOOKUP Function'!B:B,F348)</f>
        <v>GRA - Lower Granite Dam Adult</v>
      </c>
      <c r="H348" t="str">
        <f>INDEX('VLOOKUP Function'!B:B, MATCH('Interrogation Detail Lochsa'!L348,'VLOOKUP Function'!A:A,0))</f>
        <v>GRA - Lower Granite Dam Adult</v>
      </c>
      <c r="I348" t="str">
        <f>_xlfn.XLOOKUP(L348,'Interrogation Summary Hydro'!A:A,'Interrogation Summary Hydro'!D:D,"No hydrosystem detection")</f>
        <v>GRA - Lower Granite Dam Adult</v>
      </c>
      <c r="J348" s="2">
        <f>_xlfn.XLOOKUP(L348,'Interrogation Summary Hydro'!A:A,'Interrogation Summary Hydro'!E:E,"#NA")</f>
        <v>45575.494363425925</v>
      </c>
      <c r="K348" s="2" t="str" cm="1">
        <f t="array" ref="K348">VLOOKUP($L348&amp;U348,CHOOSE({1,2},MULTILOOKUP!$A$2:$A$436&amp;MULTILOOKUP!$B$2:$B$436,MULTILOOKUP!$C$2:$C$436),2,FALSE)</f>
        <v>A1</v>
      </c>
      <c r="L348" t="s">
        <v>380</v>
      </c>
      <c r="M348" t="s">
        <v>381</v>
      </c>
      <c r="N348">
        <v>3</v>
      </c>
      <c r="O348" t="s">
        <v>20</v>
      </c>
      <c r="P348">
        <v>2</v>
      </c>
      <c r="Q348" t="s">
        <v>21</v>
      </c>
      <c r="R348" t="s">
        <v>22</v>
      </c>
      <c r="S348" t="s">
        <v>23</v>
      </c>
      <c r="T348" t="s">
        <v>29</v>
      </c>
      <c r="U348" s="1">
        <v>45734.148692129631</v>
      </c>
      <c r="V348" t="s">
        <v>33</v>
      </c>
      <c r="W348" t="s">
        <v>54</v>
      </c>
      <c r="X348" s="2">
        <v>45575</v>
      </c>
      <c r="Y348" s="2">
        <v>45575</v>
      </c>
      <c r="Z348" t="s">
        <v>54</v>
      </c>
      <c r="AA348">
        <v>840</v>
      </c>
      <c r="AB348" t="s">
        <v>28</v>
      </c>
      <c r="AC348">
        <v>1</v>
      </c>
    </row>
    <row r="349" spans="1:29" x14ac:dyDescent="0.25">
      <c r="A349">
        <f t="shared" si="20"/>
        <v>0</v>
      </c>
      <c r="B349">
        <f t="shared" si="21"/>
        <v>3</v>
      </c>
      <c r="C349" t="str">
        <f t="shared" si="22"/>
        <v>SY2025</v>
      </c>
      <c r="D349">
        <f t="shared" si="23"/>
        <v>0</v>
      </c>
      <c r="E349" t="str">
        <f>VLOOKUP(L349,Hydro[],2,FALSE)</f>
        <v>GRA - Lower Granite Dam Adult</v>
      </c>
      <c r="F349">
        <f>MATCH(L349,'VLOOKUP Function'!A:A,0)</f>
        <v>153</v>
      </c>
      <c r="G349" t="str" cm="1">
        <f t="array" ref="G349">INDEX('VLOOKUP Function'!B:B,F349)</f>
        <v>GRA - Lower Granite Dam Adult</v>
      </c>
      <c r="H349" t="str">
        <f>INDEX('VLOOKUP Function'!B:B, MATCH('Interrogation Detail Lochsa'!L349,'VLOOKUP Function'!A:A,0))</f>
        <v>GRA - Lower Granite Dam Adult</v>
      </c>
      <c r="I349" t="str">
        <f>_xlfn.XLOOKUP(L349,'Interrogation Summary Hydro'!A:A,'Interrogation Summary Hydro'!D:D,"No hydrosystem detection")</f>
        <v>GRA - Lower Granite Dam Adult</v>
      </c>
      <c r="J349" s="2">
        <f>_xlfn.XLOOKUP(L349,'Interrogation Summary Hydro'!A:A,'Interrogation Summary Hydro'!E:E,"#NA")</f>
        <v>45575.494363425925</v>
      </c>
      <c r="K349" s="2" t="str" cm="1">
        <f t="array" ref="K349">VLOOKUP($L349&amp;U349,CHOOSE({1,2},MULTILOOKUP!$A$2:$A$436&amp;MULTILOOKUP!$B$2:$B$436,MULTILOOKUP!$C$2:$C$436),2,FALSE)</f>
        <v>A2</v>
      </c>
      <c r="L349" t="s">
        <v>380</v>
      </c>
      <c r="M349" t="s">
        <v>381</v>
      </c>
      <c r="N349">
        <v>3</v>
      </c>
      <c r="O349" t="s">
        <v>20</v>
      </c>
      <c r="P349">
        <v>2</v>
      </c>
      <c r="Q349" t="s">
        <v>21</v>
      </c>
      <c r="R349" t="s">
        <v>22</v>
      </c>
      <c r="S349" t="s">
        <v>23</v>
      </c>
      <c r="T349" t="s">
        <v>29</v>
      </c>
      <c r="U349" s="1">
        <v>45734.148715277777</v>
      </c>
      <c r="V349" t="s">
        <v>36</v>
      </c>
      <c r="W349" t="s">
        <v>54</v>
      </c>
      <c r="X349" s="2">
        <v>45575</v>
      </c>
      <c r="Y349" s="2">
        <v>45575</v>
      </c>
      <c r="Z349" t="s">
        <v>54</v>
      </c>
      <c r="AA349">
        <v>840</v>
      </c>
      <c r="AB349" t="s">
        <v>28</v>
      </c>
      <c r="AC349">
        <v>1</v>
      </c>
    </row>
    <row r="350" spans="1:29" x14ac:dyDescent="0.25">
      <c r="A350">
        <f t="shared" si="20"/>
        <v>1</v>
      </c>
      <c r="B350">
        <f t="shared" si="21"/>
        <v>1</v>
      </c>
      <c r="C350" t="str">
        <f t="shared" si="22"/>
        <v>SY2025</v>
      </c>
      <c r="D350">
        <f t="shared" si="23"/>
        <v>0</v>
      </c>
      <c r="E350" t="str">
        <f>VLOOKUP(L350,Hydro[],2,FALSE)</f>
        <v>GRA - Lower Granite Dam Adult</v>
      </c>
      <c r="F350">
        <f>MATCH(L350,'VLOOKUP Function'!A:A,0)</f>
        <v>154</v>
      </c>
      <c r="G350" t="str" cm="1">
        <f t="array" ref="G350">INDEX('VLOOKUP Function'!B:B,F350)</f>
        <v>GRA - Lower Granite Dam Adult</v>
      </c>
      <c r="H350" t="str">
        <f>INDEX('VLOOKUP Function'!B:B, MATCH('Interrogation Detail Lochsa'!L350,'VLOOKUP Function'!A:A,0))</f>
        <v>GRA - Lower Granite Dam Adult</v>
      </c>
      <c r="I350" t="str">
        <f>_xlfn.XLOOKUP(L350,'Interrogation Summary Hydro'!A:A,'Interrogation Summary Hydro'!D:D,"No hydrosystem detection")</f>
        <v>GRA - Lower Granite Dam Adult</v>
      </c>
      <c r="J350" s="2">
        <f>_xlfn.XLOOKUP(L350,'Interrogation Summary Hydro'!A:A,'Interrogation Summary Hydro'!E:E,"#NA")</f>
        <v>45575.466828703706</v>
      </c>
      <c r="K350" s="2" t="str" cm="1">
        <f t="array" ref="K350">VLOOKUP($L350&amp;U350,CHOOSE({1,2},MULTILOOKUP!$A$2:$A$436&amp;MULTILOOKUP!$B$2:$B$436,MULTILOOKUP!$C$2:$C$436),2,FALSE)</f>
        <v>A1</v>
      </c>
      <c r="L350" t="s">
        <v>382</v>
      </c>
      <c r="M350" t="s">
        <v>381</v>
      </c>
      <c r="N350">
        <v>3</v>
      </c>
      <c r="O350" t="s">
        <v>20</v>
      </c>
      <c r="P350">
        <v>2</v>
      </c>
      <c r="Q350" t="s">
        <v>21</v>
      </c>
      <c r="R350" t="s">
        <v>22</v>
      </c>
      <c r="S350" t="s">
        <v>23</v>
      </c>
      <c r="T350" t="s">
        <v>29</v>
      </c>
      <c r="U350" s="1">
        <v>45754.880162037036</v>
      </c>
      <c r="V350" t="s">
        <v>33</v>
      </c>
      <c r="W350" t="s">
        <v>54</v>
      </c>
      <c r="X350" s="2">
        <v>45575</v>
      </c>
      <c r="Y350" s="2">
        <v>45575</v>
      </c>
      <c r="Z350" t="s">
        <v>54</v>
      </c>
      <c r="AA350">
        <v>800</v>
      </c>
      <c r="AB350" t="s">
        <v>28</v>
      </c>
      <c r="AC350">
        <v>1</v>
      </c>
    </row>
    <row r="351" spans="1:29" x14ac:dyDescent="0.25">
      <c r="A351">
        <f t="shared" si="20"/>
        <v>1</v>
      </c>
      <c r="B351">
        <f t="shared" si="21"/>
        <v>1</v>
      </c>
      <c r="C351" t="str">
        <f t="shared" si="22"/>
        <v>SY2025</v>
      </c>
      <c r="D351">
        <f t="shared" si="23"/>
        <v>0</v>
      </c>
      <c r="E351" t="str">
        <f>VLOOKUP(L351,Hydro[],2,FALSE)</f>
        <v>GRA - Lower Granite Dam Adult</v>
      </c>
      <c r="F351">
        <f>MATCH(L351,'VLOOKUP Function'!A:A,0)</f>
        <v>155</v>
      </c>
      <c r="G351" t="str" cm="1">
        <f t="array" ref="G351">INDEX('VLOOKUP Function'!B:B,F351)</f>
        <v>GRA - Lower Granite Dam Adult</v>
      </c>
      <c r="H351" t="str">
        <f>INDEX('VLOOKUP Function'!B:B, MATCH('Interrogation Detail Lochsa'!L351,'VLOOKUP Function'!A:A,0))</f>
        <v>GRA - Lower Granite Dam Adult</v>
      </c>
      <c r="I351" t="str">
        <f>_xlfn.XLOOKUP(L351,'Interrogation Summary Hydro'!A:A,'Interrogation Summary Hydro'!D:D,"No hydrosystem detection")</f>
        <v>GRA - Lower Granite Dam Adult</v>
      </c>
      <c r="J351" s="2">
        <f>_xlfn.XLOOKUP(L351,'Interrogation Summary Hydro'!A:A,'Interrogation Summary Hydro'!E:E,"#NA")</f>
        <v>45551.625416666669</v>
      </c>
      <c r="K351" s="2" t="str" cm="1">
        <f t="array" ref="K351">VLOOKUP($L351&amp;U351,CHOOSE({1,2},MULTILOOKUP!$A$2:$A$436&amp;MULTILOOKUP!$B$2:$B$436,MULTILOOKUP!$C$2:$C$436),2,FALSE)</f>
        <v>B2</v>
      </c>
      <c r="L351" t="s">
        <v>383</v>
      </c>
      <c r="M351" t="s">
        <v>384</v>
      </c>
      <c r="N351">
        <v>3</v>
      </c>
      <c r="O351" t="s">
        <v>20</v>
      </c>
      <c r="P351">
        <v>2</v>
      </c>
      <c r="Q351" t="s">
        <v>21</v>
      </c>
      <c r="R351" t="s">
        <v>22</v>
      </c>
      <c r="S351" t="s">
        <v>23</v>
      </c>
      <c r="T351" t="s">
        <v>24</v>
      </c>
      <c r="U351" s="1">
        <v>45724.07508101852</v>
      </c>
      <c r="V351" t="s">
        <v>76</v>
      </c>
      <c r="W351" t="s">
        <v>54</v>
      </c>
      <c r="X351" s="2">
        <v>45551</v>
      </c>
      <c r="Y351" s="2">
        <v>45551</v>
      </c>
      <c r="Z351" t="s">
        <v>54</v>
      </c>
      <c r="AA351">
        <v>750</v>
      </c>
      <c r="AB351" t="s">
        <v>28</v>
      </c>
      <c r="AC351">
        <v>1</v>
      </c>
    </row>
    <row r="352" spans="1:29" x14ac:dyDescent="0.25">
      <c r="A352">
        <f t="shared" si="20"/>
        <v>1</v>
      </c>
      <c r="B352">
        <f t="shared" si="21"/>
        <v>1</v>
      </c>
      <c r="C352" t="str">
        <f t="shared" si="22"/>
        <v>SY2025</v>
      </c>
      <c r="D352">
        <f t="shared" si="23"/>
        <v>0</v>
      </c>
      <c r="E352" t="str">
        <f>VLOOKUP(L352,Hydro[],2,FALSE)</f>
        <v>GRA - Lower Granite Dam Adult</v>
      </c>
      <c r="F352">
        <f>MATCH(L352,'VLOOKUP Function'!A:A,0)</f>
        <v>156</v>
      </c>
      <c r="G352" t="str" cm="1">
        <f t="array" ref="G352">INDEX('VLOOKUP Function'!B:B,F352)</f>
        <v>GRA - Lower Granite Dam Adult</v>
      </c>
      <c r="H352" t="str">
        <f>INDEX('VLOOKUP Function'!B:B, MATCH('Interrogation Detail Lochsa'!L352,'VLOOKUP Function'!A:A,0))</f>
        <v>GRA - Lower Granite Dam Adult</v>
      </c>
      <c r="I352" t="str">
        <f>_xlfn.XLOOKUP(L352,'Interrogation Summary Hydro'!A:A,'Interrogation Summary Hydro'!D:D,"No hydrosystem detection")</f>
        <v>GRA - Lower Granite Dam Adult</v>
      </c>
      <c r="J352" s="2">
        <f>_xlfn.XLOOKUP(L352,'Interrogation Summary Hydro'!A:A,'Interrogation Summary Hydro'!E:E,"#NA")</f>
        <v>45552.586539351854</v>
      </c>
      <c r="K352" s="2" t="str" cm="1">
        <f t="array" ref="K352">VLOOKUP($L352&amp;U352,CHOOSE({1,2},MULTILOOKUP!$A$2:$A$436&amp;MULTILOOKUP!$B$2:$B$436,MULTILOOKUP!$C$2:$C$436),2,FALSE)</f>
        <v>B2</v>
      </c>
      <c r="L352" t="s">
        <v>385</v>
      </c>
      <c r="M352" t="s">
        <v>386</v>
      </c>
      <c r="N352">
        <v>3</v>
      </c>
      <c r="O352" t="s">
        <v>20</v>
      </c>
      <c r="P352">
        <v>2</v>
      </c>
      <c r="Q352" t="s">
        <v>21</v>
      </c>
      <c r="R352" t="s">
        <v>22</v>
      </c>
      <c r="S352" t="s">
        <v>23</v>
      </c>
      <c r="T352" t="s">
        <v>24</v>
      </c>
      <c r="U352" s="1">
        <v>45739.684699074074</v>
      </c>
      <c r="V352" t="s">
        <v>76</v>
      </c>
      <c r="W352" t="s">
        <v>54</v>
      </c>
      <c r="X352" s="2">
        <v>45552</v>
      </c>
      <c r="Y352" s="2">
        <v>45552</v>
      </c>
      <c r="Z352" t="s">
        <v>54</v>
      </c>
      <c r="AA352">
        <v>730</v>
      </c>
      <c r="AB352" t="s">
        <v>28</v>
      </c>
      <c r="AC352">
        <v>1</v>
      </c>
    </row>
    <row r="353" spans="1:29" x14ac:dyDescent="0.25">
      <c r="A353">
        <f t="shared" si="20"/>
        <v>0</v>
      </c>
      <c r="B353">
        <f t="shared" si="21"/>
        <v>2</v>
      </c>
      <c r="C353" t="str">
        <f t="shared" si="22"/>
        <v>SY2025</v>
      </c>
      <c r="D353">
        <f t="shared" si="23"/>
        <v>0</v>
      </c>
      <c r="E353" t="str">
        <f>VLOOKUP(L353,Hydro[],2,FALSE)</f>
        <v>GRA - Lower Granite Dam Adult</v>
      </c>
      <c r="F353">
        <f>MATCH(L353,'VLOOKUP Function'!A:A,0)</f>
        <v>156</v>
      </c>
      <c r="G353" t="str" cm="1">
        <f t="array" ref="G353">INDEX('VLOOKUP Function'!B:B,F353)</f>
        <v>GRA - Lower Granite Dam Adult</v>
      </c>
      <c r="H353" t="str">
        <f>INDEX('VLOOKUP Function'!B:B, MATCH('Interrogation Detail Lochsa'!L353,'VLOOKUP Function'!A:A,0))</f>
        <v>GRA - Lower Granite Dam Adult</v>
      </c>
      <c r="I353" t="str">
        <f>_xlfn.XLOOKUP(L353,'Interrogation Summary Hydro'!A:A,'Interrogation Summary Hydro'!D:D,"No hydrosystem detection")</f>
        <v>GRA - Lower Granite Dam Adult</v>
      </c>
      <c r="J353" s="2">
        <f>_xlfn.XLOOKUP(L353,'Interrogation Summary Hydro'!A:A,'Interrogation Summary Hydro'!E:E,"#NA")</f>
        <v>45552.586539351854</v>
      </c>
      <c r="K353" s="2" t="str" cm="1">
        <f t="array" ref="K353">VLOOKUP($L353&amp;U353,CHOOSE({1,2},MULTILOOKUP!$A$2:$A$436&amp;MULTILOOKUP!$B$2:$B$436,MULTILOOKUP!$C$2:$C$436),2,FALSE)</f>
        <v>A6</v>
      </c>
      <c r="L353" t="s">
        <v>385</v>
      </c>
      <c r="M353" t="s">
        <v>386</v>
      </c>
      <c r="N353">
        <v>3</v>
      </c>
      <c r="O353" t="s">
        <v>20</v>
      </c>
      <c r="P353">
        <v>2</v>
      </c>
      <c r="Q353" t="s">
        <v>21</v>
      </c>
      <c r="R353" t="s">
        <v>22</v>
      </c>
      <c r="S353" t="s">
        <v>23</v>
      </c>
      <c r="T353" t="s">
        <v>29</v>
      </c>
      <c r="U353" s="1">
        <v>45739.855497685188</v>
      </c>
      <c r="V353" t="s">
        <v>68</v>
      </c>
      <c r="W353" t="s">
        <v>54</v>
      </c>
      <c r="X353" s="2">
        <v>45552</v>
      </c>
      <c r="Y353" s="2">
        <v>45552</v>
      </c>
      <c r="Z353" t="s">
        <v>54</v>
      </c>
      <c r="AA353">
        <v>730</v>
      </c>
      <c r="AB353" t="s">
        <v>28</v>
      </c>
      <c r="AC353">
        <v>1</v>
      </c>
    </row>
    <row r="354" spans="1:29" x14ac:dyDescent="0.25">
      <c r="A354">
        <f t="shared" si="20"/>
        <v>1</v>
      </c>
      <c r="B354">
        <f t="shared" si="21"/>
        <v>1</v>
      </c>
      <c r="C354" t="str">
        <f t="shared" si="22"/>
        <v>SY2025</v>
      </c>
      <c r="D354">
        <f t="shared" si="23"/>
        <v>0</v>
      </c>
      <c r="E354" t="str">
        <f>VLOOKUP(L354,Hydro[],2,FALSE)</f>
        <v>GRA - Lower Granite Dam Adult</v>
      </c>
      <c r="F354">
        <f>MATCH(L354,'VLOOKUP Function'!A:A,0)</f>
        <v>157</v>
      </c>
      <c r="G354" t="str" cm="1">
        <f t="array" ref="G354">INDEX('VLOOKUP Function'!B:B,F354)</f>
        <v>GRA - Lower Granite Dam Adult</v>
      </c>
      <c r="H354" t="str">
        <f>INDEX('VLOOKUP Function'!B:B, MATCH('Interrogation Detail Lochsa'!L354,'VLOOKUP Function'!A:A,0))</f>
        <v>GRA - Lower Granite Dam Adult</v>
      </c>
      <c r="I354" t="str">
        <f>_xlfn.XLOOKUP(L354,'Interrogation Summary Hydro'!A:A,'Interrogation Summary Hydro'!D:D,"No hydrosystem detection")</f>
        <v>GRA - Lower Granite Dam Adult</v>
      </c>
      <c r="J354" s="2">
        <f>_xlfn.XLOOKUP(L354,'Interrogation Summary Hydro'!A:A,'Interrogation Summary Hydro'!E:E,"#NA")</f>
        <v>45552.982789351852</v>
      </c>
      <c r="K354" s="2" t="str" cm="1">
        <f t="array" ref="K354">VLOOKUP($L354&amp;U354,CHOOSE({1,2},MULTILOOKUP!$A$2:$A$436&amp;MULTILOOKUP!$B$2:$B$436,MULTILOOKUP!$C$2:$C$436),2,FALSE)</f>
        <v>A3</v>
      </c>
      <c r="L354" t="s">
        <v>387</v>
      </c>
      <c r="M354" t="s">
        <v>386</v>
      </c>
      <c r="N354">
        <v>3</v>
      </c>
      <c r="O354" t="s">
        <v>20</v>
      </c>
      <c r="P354">
        <v>2</v>
      </c>
      <c r="Q354" t="s">
        <v>21</v>
      </c>
      <c r="R354" t="s">
        <v>22</v>
      </c>
      <c r="S354" t="s">
        <v>23</v>
      </c>
      <c r="T354" t="s">
        <v>29</v>
      </c>
      <c r="U354" s="1">
        <v>45740.512523148151</v>
      </c>
      <c r="V354" t="s">
        <v>30</v>
      </c>
      <c r="W354" t="s">
        <v>54</v>
      </c>
      <c r="X354" s="2">
        <v>45552</v>
      </c>
      <c r="Y354" s="2">
        <v>45552</v>
      </c>
      <c r="Z354" t="s">
        <v>54</v>
      </c>
      <c r="AA354">
        <v>640</v>
      </c>
      <c r="AB354" t="s">
        <v>28</v>
      </c>
      <c r="AC354">
        <v>1</v>
      </c>
    </row>
    <row r="355" spans="1:29" x14ac:dyDescent="0.25">
      <c r="A355">
        <f t="shared" si="20"/>
        <v>0</v>
      </c>
      <c r="B355">
        <f t="shared" si="21"/>
        <v>2</v>
      </c>
      <c r="C355" t="str">
        <f t="shared" si="22"/>
        <v>SY2025</v>
      </c>
      <c r="D355">
        <f t="shared" si="23"/>
        <v>0</v>
      </c>
      <c r="E355" t="str">
        <f>VLOOKUP(L355,Hydro[],2,FALSE)</f>
        <v>GRA - Lower Granite Dam Adult</v>
      </c>
      <c r="F355">
        <f>MATCH(L355,'VLOOKUP Function'!A:A,0)</f>
        <v>157</v>
      </c>
      <c r="G355" t="str" cm="1">
        <f t="array" ref="G355">INDEX('VLOOKUP Function'!B:B,F355)</f>
        <v>GRA - Lower Granite Dam Adult</v>
      </c>
      <c r="H355" t="str">
        <f>INDEX('VLOOKUP Function'!B:B, MATCH('Interrogation Detail Lochsa'!L355,'VLOOKUP Function'!A:A,0))</f>
        <v>GRA - Lower Granite Dam Adult</v>
      </c>
      <c r="I355" t="str">
        <f>_xlfn.XLOOKUP(L355,'Interrogation Summary Hydro'!A:A,'Interrogation Summary Hydro'!D:D,"No hydrosystem detection")</f>
        <v>GRA - Lower Granite Dam Adult</v>
      </c>
      <c r="J355" s="2">
        <f>_xlfn.XLOOKUP(L355,'Interrogation Summary Hydro'!A:A,'Interrogation Summary Hydro'!E:E,"#NA")</f>
        <v>45552.982789351852</v>
      </c>
      <c r="K355" s="2" t="str" cm="1">
        <f t="array" ref="K355">VLOOKUP($L355&amp;U355,CHOOSE({1,2},MULTILOOKUP!$A$2:$A$436&amp;MULTILOOKUP!$B$2:$B$436,MULTILOOKUP!$C$2:$C$436),2,FALSE)</f>
        <v>A3</v>
      </c>
      <c r="L355" t="s">
        <v>387</v>
      </c>
      <c r="M355" t="s">
        <v>386</v>
      </c>
      <c r="N355">
        <v>3</v>
      </c>
      <c r="O355" t="s">
        <v>20</v>
      </c>
      <c r="P355">
        <v>2</v>
      </c>
      <c r="Q355" t="s">
        <v>21</v>
      </c>
      <c r="R355" t="s">
        <v>22</v>
      </c>
      <c r="S355" t="s">
        <v>23</v>
      </c>
      <c r="T355" t="s">
        <v>29</v>
      </c>
      <c r="U355" s="1">
        <v>45740.51321759259</v>
      </c>
      <c r="V355" t="s">
        <v>30</v>
      </c>
      <c r="W355" t="s">
        <v>54</v>
      </c>
      <c r="X355" s="2">
        <v>45552</v>
      </c>
      <c r="Y355" s="2">
        <v>45552</v>
      </c>
      <c r="Z355" t="s">
        <v>54</v>
      </c>
      <c r="AA355">
        <v>640</v>
      </c>
      <c r="AB355" t="s">
        <v>28</v>
      </c>
      <c r="AC355">
        <v>1</v>
      </c>
    </row>
    <row r="356" spans="1:29" x14ac:dyDescent="0.25">
      <c r="A356">
        <f t="shared" si="20"/>
        <v>1</v>
      </c>
      <c r="B356">
        <f t="shared" si="21"/>
        <v>1</v>
      </c>
      <c r="C356" t="str">
        <f t="shared" si="22"/>
        <v>SY2025</v>
      </c>
      <c r="D356">
        <f t="shared" si="23"/>
        <v>0</v>
      </c>
      <c r="E356" t="str">
        <f>VLOOKUP(L356,Hydro[],2,FALSE)</f>
        <v>GRA - Lower Granite Dam Adult</v>
      </c>
      <c r="F356">
        <f>MATCH(L356,'VLOOKUP Function'!A:A,0)</f>
        <v>158</v>
      </c>
      <c r="G356" t="str" cm="1">
        <f t="array" ref="G356">INDEX('VLOOKUP Function'!B:B,F356)</f>
        <v>GRA - Lower Granite Dam Adult</v>
      </c>
      <c r="H356" t="str">
        <f>INDEX('VLOOKUP Function'!B:B, MATCH('Interrogation Detail Lochsa'!L356,'VLOOKUP Function'!A:A,0))</f>
        <v>GRA - Lower Granite Dam Adult</v>
      </c>
      <c r="I356" t="str">
        <f>_xlfn.XLOOKUP(L356,'Interrogation Summary Hydro'!A:A,'Interrogation Summary Hydro'!D:D,"No hydrosystem detection")</f>
        <v>GRA - Lower Granite Dam Adult</v>
      </c>
      <c r="J356" s="2">
        <f>_xlfn.XLOOKUP(L356,'Interrogation Summary Hydro'!A:A,'Interrogation Summary Hydro'!E:E,"#NA")</f>
        <v>45553.578252314815</v>
      </c>
      <c r="K356" s="2" t="str" cm="1">
        <f t="array" ref="K356">VLOOKUP($L356&amp;U356,CHOOSE({1,2},MULTILOOKUP!$A$2:$A$436&amp;MULTILOOKUP!$B$2:$B$436,MULTILOOKUP!$C$2:$C$436),2,FALSE)</f>
        <v>B3</v>
      </c>
      <c r="L356" t="s">
        <v>388</v>
      </c>
      <c r="M356" t="s">
        <v>389</v>
      </c>
      <c r="N356">
        <v>3</v>
      </c>
      <c r="O356" t="s">
        <v>20</v>
      </c>
      <c r="P356">
        <v>2</v>
      </c>
      <c r="Q356" t="s">
        <v>21</v>
      </c>
      <c r="R356" t="s">
        <v>22</v>
      </c>
      <c r="S356" t="s">
        <v>23</v>
      </c>
      <c r="T356" t="s">
        <v>24</v>
      </c>
      <c r="U356" s="1">
        <v>45722.264849537038</v>
      </c>
      <c r="V356" t="s">
        <v>78</v>
      </c>
      <c r="W356" t="s">
        <v>54</v>
      </c>
      <c r="X356" s="2">
        <v>45553</v>
      </c>
      <c r="Y356" s="2">
        <v>45553</v>
      </c>
      <c r="Z356" t="s">
        <v>54</v>
      </c>
      <c r="AA356">
        <v>800</v>
      </c>
      <c r="AB356" t="s">
        <v>28</v>
      </c>
      <c r="AC356">
        <v>1</v>
      </c>
    </row>
    <row r="357" spans="1:29" x14ac:dyDescent="0.25">
      <c r="A357">
        <f t="shared" si="20"/>
        <v>0</v>
      </c>
      <c r="B357">
        <f t="shared" si="21"/>
        <v>2</v>
      </c>
      <c r="C357" t="str">
        <f t="shared" si="22"/>
        <v>SY2025</v>
      </c>
      <c r="D357">
        <f t="shared" si="23"/>
        <v>0</v>
      </c>
      <c r="E357" t="str">
        <f>VLOOKUP(L357,Hydro[],2,FALSE)</f>
        <v>GRA - Lower Granite Dam Adult</v>
      </c>
      <c r="F357">
        <f>MATCH(L357,'VLOOKUP Function'!A:A,0)</f>
        <v>158</v>
      </c>
      <c r="G357" t="str" cm="1">
        <f t="array" ref="G357">INDEX('VLOOKUP Function'!B:B,F357)</f>
        <v>GRA - Lower Granite Dam Adult</v>
      </c>
      <c r="H357" t="str">
        <f>INDEX('VLOOKUP Function'!B:B, MATCH('Interrogation Detail Lochsa'!L357,'VLOOKUP Function'!A:A,0))</f>
        <v>GRA - Lower Granite Dam Adult</v>
      </c>
      <c r="I357" t="str">
        <f>_xlfn.XLOOKUP(L357,'Interrogation Summary Hydro'!A:A,'Interrogation Summary Hydro'!D:D,"No hydrosystem detection")</f>
        <v>GRA - Lower Granite Dam Adult</v>
      </c>
      <c r="J357" s="2">
        <f>_xlfn.XLOOKUP(L357,'Interrogation Summary Hydro'!A:A,'Interrogation Summary Hydro'!E:E,"#NA")</f>
        <v>45553.578252314815</v>
      </c>
      <c r="K357" s="2" t="str" cm="1">
        <f t="array" ref="K357">VLOOKUP($L357&amp;U357,CHOOSE({1,2},MULTILOOKUP!$A$2:$A$436&amp;MULTILOOKUP!$B$2:$B$436,MULTILOOKUP!$C$2:$C$436),2,FALSE)</f>
        <v>B9</v>
      </c>
      <c r="L357" t="s">
        <v>388</v>
      </c>
      <c r="M357" t="s">
        <v>389</v>
      </c>
      <c r="N357">
        <v>3</v>
      </c>
      <c r="O357" t="s">
        <v>20</v>
      </c>
      <c r="P357">
        <v>2</v>
      </c>
      <c r="Q357" t="s">
        <v>21</v>
      </c>
      <c r="R357" t="s">
        <v>22</v>
      </c>
      <c r="S357" t="s">
        <v>23</v>
      </c>
      <c r="T357" t="s">
        <v>24</v>
      </c>
      <c r="U357" s="1">
        <v>45723.202534722222</v>
      </c>
      <c r="V357" t="s">
        <v>25</v>
      </c>
      <c r="W357" t="s">
        <v>54</v>
      </c>
      <c r="X357" s="2">
        <v>45553</v>
      </c>
      <c r="Y357" s="2">
        <v>45553</v>
      </c>
      <c r="Z357" t="s">
        <v>54</v>
      </c>
      <c r="AA357">
        <v>800</v>
      </c>
      <c r="AB357" t="s">
        <v>28</v>
      </c>
      <c r="AC357">
        <v>1</v>
      </c>
    </row>
    <row r="358" spans="1:29" x14ac:dyDescent="0.25">
      <c r="A358">
        <f t="shared" si="20"/>
        <v>0</v>
      </c>
      <c r="B358">
        <f t="shared" si="21"/>
        <v>3</v>
      </c>
      <c r="C358" t="str">
        <f t="shared" si="22"/>
        <v>SY2025</v>
      </c>
      <c r="D358">
        <f t="shared" si="23"/>
        <v>0</v>
      </c>
      <c r="E358" t="str">
        <f>VLOOKUP(L358,Hydro[],2,FALSE)</f>
        <v>GRA - Lower Granite Dam Adult</v>
      </c>
      <c r="F358">
        <f>MATCH(L358,'VLOOKUP Function'!A:A,0)</f>
        <v>158</v>
      </c>
      <c r="G358" t="str" cm="1">
        <f t="array" ref="G358">INDEX('VLOOKUP Function'!B:B,F358)</f>
        <v>GRA - Lower Granite Dam Adult</v>
      </c>
      <c r="H358" t="str">
        <f>INDEX('VLOOKUP Function'!B:B, MATCH('Interrogation Detail Lochsa'!L358,'VLOOKUP Function'!A:A,0))</f>
        <v>GRA - Lower Granite Dam Adult</v>
      </c>
      <c r="I358" t="str">
        <f>_xlfn.XLOOKUP(L358,'Interrogation Summary Hydro'!A:A,'Interrogation Summary Hydro'!D:D,"No hydrosystem detection")</f>
        <v>GRA - Lower Granite Dam Adult</v>
      </c>
      <c r="J358" s="2">
        <f>_xlfn.XLOOKUP(L358,'Interrogation Summary Hydro'!A:A,'Interrogation Summary Hydro'!E:E,"#NA")</f>
        <v>45553.578252314815</v>
      </c>
      <c r="K358" s="2" t="str" cm="1">
        <f t="array" ref="K358">VLOOKUP($L358&amp;U358,CHOOSE({1,2},MULTILOOKUP!$A$2:$A$436&amp;MULTILOOKUP!$B$2:$B$436,MULTILOOKUP!$C$2:$C$436),2,FALSE)</f>
        <v>A2</v>
      </c>
      <c r="L358" t="s">
        <v>388</v>
      </c>
      <c r="M358" t="s">
        <v>389</v>
      </c>
      <c r="N358">
        <v>3</v>
      </c>
      <c r="O358" t="s">
        <v>20</v>
      </c>
      <c r="P358">
        <v>2</v>
      </c>
      <c r="Q358" t="s">
        <v>21</v>
      </c>
      <c r="R358" t="s">
        <v>22</v>
      </c>
      <c r="S358" t="s">
        <v>23</v>
      </c>
      <c r="T358" t="s">
        <v>29</v>
      </c>
      <c r="U358" s="1">
        <v>45728.862488425926</v>
      </c>
      <c r="V358" t="s">
        <v>36</v>
      </c>
      <c r="W358" t="s">
        <v>54</v>
      </c>
      <c r="X358" s="2">
        <v>45553</v>
      </c>
      <c r="Y358" s="2">
        <v>45553</v>
      </c>
      <c r="Z358" t="s">
        <v>54</v>
      </c>
      <c r="AA358">
        <v>800</v>
      </c>
      <c r="AB358" t="s">
        <v>28</v>
      </c>
      <c r="AC358">
        <v>1</v>
      </c>
    </row>
    <row r="359" spans="1:29" x14ac:dyDescent="0.25">
      <c r="A359">
        <f t="shared" si="20"/>
        <v>1</v>
      </c>
      <c r="B359">
        <f t="shared" si="21"/>
        <v>1</v>
      </c>
      <c r="C359" t="str">
        <f t="shared" si="22"/>
        <v>SY2025</v>
      </c>
      <c r="D359">
        <f t="shared" si="23"/>
        <v>0</v>
      </c>
      <c r="E359" t="str">
        <f>VLOOKUP(L359,Hydro[],2,FALSE)</f>
        <v>GRA - Lower Granite Dam Adult</v>
      </c>
      <c r="F359">
        <f>MATCH(L359,'VLOOKUP Function'!A:A,0)</f>
        <v>159</v>
      </c>
      <c r="G359" t="str" cm="1">
        <f t="array" ref="G359">INDEX('VLOOKUP Function'!B:B,F359)</f>
        <v>GRA - Lower Granite Dam Adult</v>
      </c>
      <c r="H359" t="str">
        <f>INDEX('VLOOKUP Function'!B:B, MATCH('Interrogation Detail Lochsa'!L359,'VLOOKUP Function'!A:A,0))</f>
        <v>GRA - Lower Granite Dam Adult</v>
      </c>
      <c r="I359" t="str">
        <f>_xlfn.XLOOKUP(L359,'Interrogation Summary Hydro'!A:A,'Interrogation Summary Hydro'!D:D,"No hydrosystem detection")</f>
        <v>GRA - Lower Granite Dam Adult</v>
      </c>
      <c r="J359" s="2">
        <f>_xlfn.XLOOKUP(L359,'Interrogation Summary Hydro'!A:A,'Interrogation Summary Hydro'!E:E,"#NA")</f>
        <v>45553.499444444446</v>
      </c>
      <c r="K359" s="2" t="str" cm="1">
        <f t="array" ref="K359">VLOOKUP($L359&amp;U359,CHOOSE({1,2},MULTILOOKUP!$A$2:$A$436&amp;MULTILOOKUP!$B$2:$B$436,MULTILOOKUP!$C$2:$C$436),2,FALSE)</f>
        <v>BA</v>
      </c>
      <c r="L359" t="s">
        <v>390</v>
      </c>
      <c r="M359" t="s">
        <v>389</v>
      </c>
      <c r="N359">
        <v>3</v>
      </c>
      <c r="O359" t="s">
        <v>20</v>
      </c>
      <c r="P359">
        <v>2</v>
      </c>
      <c r="Q359" t="s">
        <v>21</v>
      </c>
      <c r="R359" t="s">
        <v>22</v>
      </c>
      <c r="S359" t="s">
        <v>23</v>
      </c>
      <c r="T359" t="s">
        <v>24</v>
      </c>
      <c r="U359" s="1">
        <v>45740.591087962966</v>
      </c>
      <c r="V359" t="s">
        <v>39</v>
      </c>
      <c r="W359" t="s">
        <v>54</v>
      </c>
      <c r="X359" s="2">
        <v>45553</v>
      </c>
      <c r="Y359" s="2">
        <v>45553</v>
      </c>
      <c r="Z359" t="s">
        <v>54</v>
      </c>
      <c r="AA359">
        <v>780</v>
      </c>
      <c r="AB359" t="s">
        <v>28</v>
      </c>
      <c r="AC359">
        <v>1</v>
      </c>
    </row>
    <row r="360" spans="1:29" x14ac:dyDescent="0.25">
      <c r="A360">
        <f t="shared" si="20"/>
        <v>0</v>
      </c>
      <c r="B360">
        <f t="shared" si="21"/>
        <v>2</v>
      </c>
      <c r="C360" t="str">
        <f t="shared" si="22"/>
        <v>SY2025</v>
      </c>
      <c r="D360">
        <f t="shared" si="23"/>
        <v>0</v>
      </c>
      <c r="E360" t="str">
        <f>VLOOKUP(L360,Hydro[],2,FALSE)</f>
        <v>GRA - Lower Granite Dam Adult</v>
      </c>
      <c r="F360">
        <f>MATCH(L360,'VLOOKUP Function'!A:A,0)</f>
        <v>159</v>
      </c>
      <c r="G360" t="str" cm="1">
        <f t="array" ref="G360">INDEX('VLOOKUP Function'!B:B,F360)</f>
        <v>GRA - Lower Granite Dam Adult</v>
      </c>
      <c r="H360" t="str">
        <f>INDEX('VLOOKUP Function'!B:B, MATCH('Interrogation Detail Lochsa'!L360,'VLOOKUP Function'!A:A,0))</f>
        <v>GRA - Lower Granite Dam Adult</v>
      </c>
      <c r="I360" t="str">
        <f>_xlfn.XLOOKUP(L360,'Interrogation Summary Hydro'!A:A,'Interrogation Summary Hydro'!D:D,"No hydrosystem detection")</f>
        <v>GRA - Lower Granite Dam Adult</v>
      </c>
      <c r="J360" s="2">
        <f>_xlfn.XLOOKUP(L360,'Interrogation Summary Hydro'!A:A,'Interrogation Summary Hydro'!E:E,"#NA")</f>
        <v>45553.499444444446</v>
      </c>
      <c r="K360" s="2" t="str" cm="1">
        <f t="array" ref="K360">VLOOKUP($L360&amp;U360,CHOOSE({1,2},MULTILOOKUP!$A$2:$A$436&amp;MULTILOOKUP!$B$2:$B$436,MULTILOOKUP!$C$2:$C$436),2,FALSE)</f>
        <v>A1</v>
      </c>
      <c r="L360" t="s">
        <v>390</v>
      </c>
      <c r="M360" t="s">
        <v>389</v>
      </c>
      <c r="N360">
        <v>3</v>
      </c>
      <c r="O360" t="s">
        <v>20</v>
      </c>
      <c r="P360">
        <v>2</v>
      </c>
      <c r="Q360" t="s">
        <v>21</v>
      </c>
      <c r="R360" t="s">
        <v>22</v>
      </c>
      <c r="S360" t="s">
        <v>23</v>
      </c>
      <c r="T360" t="s">
        <v>29</v>
      </c>
      <c r="U360" s="1">
        <v>45740.755868055552</v>
      </c>
      <c r="V360" t="s">
        <v>33</v>
      </c>
      <c r="W360" t="s">
        <v>54</v>
      </c>
      <c r="X360" s="2">
        <v>45553</v>
      </c>
      <c r="Y360" s="2">
        <v>45553</v>
      </c>
      <c r="Z360" t="s">
        <v>54</v>
      </c>
      <c r="AA360">
        <v>780</v>
      </c>
      <c r="AB360" t="s">
        <v>28</v>
      </c>
      <c r="AC360">
        <v>1</v>
      </c>
    </row>
    <row r="361" spans="1:29" x14ac:dyDescent="0.25">
      <c r="A361">
        <f t="shared" si="20"/>
        <v>1</v>
      </c>
      <c r="B361">
        <f t="shared" si="21"/>
        <v>1</v>
      </c>
      <c r="C361" t="str">
        <f t="shared" si="22"/>
        <v>SY2025</v>
      </c>
      <c r="D361">
        <f t="shared" si="23"/>
        <v>0</v>
      </c>
      <c r="E361" t="str">
        <f>VLOOKUP(L361,Hydro[],2,FALSE)</f>
        <v>GRA - Lower Granite Dam Adult</v>
      </c>
      <c r="F361">
        <f>MATCH(L361,'VLOOKUP Function'!A:A,0)</f>
        <v>160</v>
      </c>
      <c r="G361" t="str" cm="1">
        <f t="array" ref="G361">INDEX('VLOOKUP Function'!B:B,F361)</f>
        <v>GRA - Lower Granite Dam Adult</v>
      </c>
      <c r="H361" t="str">
        <f>INDEX('VLOOKUP Function'!B:B, MATCH('Interrogation Detail Lochsa'!L361,'VLOOKUP Function'!A:A,0))</f>
        <v>GRA - Lower Granite Dam Adult</v>
      </c>
      <c r="I361" t="str">
        <f>_xlfn.XLOOKUP(L361,'Interrogation Summary Hydro'!A:A,'Interrogation Summary Hydro'!D:D,"No hydrosystem detection")</f>
        <v>GRA - Lower Granite Dam Adult</v>
      </c>
      <c r="J361" s="2">
        <f>_xlfn.XLOOKUP(L361,'Interrogation Summary Hydro'!A:A,'Interrogation Summary Hydro'!E:E,"#NA")</f>
        <v>45555.486134259256</v>
      </c>
      <c r="K361" s="2" t="str" cm="1">
        <f t="array" ref="K361">VLOOKUP($L361&amp;U361,CHOOSE({1,2},MULTILOOKUP!$A$2:$A$436&amp;MULTILOOKUP!$B$2:$B$436,MULTILOOKUP!$C$2:$C$436),2,FALSE)</f>
        <v>A4</v>
      </c>
      <c r="L361" t="s">
        <v>391</v>
      </c>
      <c r="M361" t="s">
        <v>392</v>
      </c>
      <c r="N361">
        <v>3</v>
      </c>
      <c r="O361" t="s">
        <v>20</v>
      </c>
      <c r="P361">
        <v>2</v>
      </c>
      <c r="Q361" t="s">
        <v>21</v>
      </c>
      <c r="R361" t="s">
        <v>22</v>
      </c>
      <c r="S361" t="s">
        <v>23</v>
      </c>
      <c r="T361" t="s">
        <v>29</v>
      </c>
      <c r="U361" s="1">
        <v>45750.656712962962</v>
      </c>
      <c r="V361" t="s">
        <v>56</v>
      </c>
      <c r="W361" t="s">
        <v>54</v>
      </c>
      <c r="X361" s="2">
        <v>45555</v>
      </c>
      <c r="Y361" s="2">
        <v>45555</v>
      </c>
      <c r="Z361" t="s">
        <v>54</v>
      </c>
      <c r="AA361">
        <v>820</v>
      </c>
      <c r="AB361" t="s">
        <v>28</v>
      </c>
      <c r="AC361">
        <v>1</v>
      </c>
    </row>
    <row r="362" spans="1:29" x14ac:dyDescent="0.25">
      <c r="A362">
        <f t="shared" si="20"/>
        <v>1</v>
      </c>
      <c r="B362">
        <f t="shared" si="21"/>
        <v>1</v>
      </c>
      <c r="C362" t="str">
        <f t="shared" si="22"/>
        <v>SY2025</v>
      </c>
      <c r="D362">
        <f t="shared" si="23"/>
        <v>0</v>
      </c>
      <c r="E362" t="str">
        <f>VLOOKUP(L362,Hydro[],2,FALSE)</f>
        <v>GRA - Lower Granite Dam Adult</v>
      </c>
      <c r="F362">
        <f>MATCH(L362,'VLOOKUP Function'!A:A,0)</f>
        <v>161</v>
      </c>
      <c r="G362" t="str" cm="1">
        <f t="array" ref="G362">INDEX('VLOOKUP Function'!B:B,F362)</f>
        <v>GRA - Lower Granite Dam Adult</v>
      </c>
      <c r="H362" t="str">
        <f>INDEX('VLOOKUP Function'!B:B, MATCH('Interrogation Detail Lochsa'!L362,'VLOOKUP Function'!A:A,0))</f>
        <v>GRA - Lower Granite Dam Adult</v>
      </c>
      <c r="I362" t="str">
        <f>_xlfn.XLOOKUP(L362,'Interrogation Summary Hydro'!A:A,'Interrogation Summary Hydro'!D:D,"No hydrosystem detection")</f>
        <v>GRA - Lower Granite Dam Adult</v>
      </c>
      <c r="J362" s="2">
        <f>_xlfn.XLOOKUP(L362,'Interrogation Summary Hydro'!A:A,'Interrogation Summary Hydro'!E:E,"#NA")</f>
        <v>45555.513298611113</v>
      </c>
      <c r="K362" s="2" t="str" cm="1">
        <f t="array" ref="K362">VLOOKUP($L362&amp;U362,CHOOSE({1,2},MULTILOOKUP!$A$2:$A$436&amp;MULTILOOKUP!$B$2:$B$436,MULTILOOKUP!$C$2:$C$436),2,FALSE)</f>
        <v>BA</v>
      </c>
      <c r="L362" t="s">
        <v>393</v>
      </c>
      <c r="M362" t="s">
        <v>392</v>
      </c>
      <c r="N362">
        <v>3</v>
      </c>
      <c r="O362" t="s">
        <v>20</v>
      </c>
      <c r="P362">
        <v>2</v>
      </c>
      <c r="Q362" t="s">
        <v>21</v>
      </c>
      <c r="R362" t="s">
        <v>22</v>
      </c>
      <c r="S362" t="s">
        <v>23</v>
      </c>
      <c r="T362" t="s">
        <v>24</v>
      </c>
      <c r="U362" s="1">
        <v>45741.470914351848</v>
      </c>
      <c r="V362" t="s">
        <v>39</v>
      </c>
      <c r="W362" t="s">
        <v>54</v>
      </c>
      <c r="X362" s="2">
        <v>45555</v>
      </c>
      <c r="Y362" s="2">
        <v>45555</v>
      </c>
      <c r="Z362" t="s">
        <v>54</v>
      </c>
      <c r="AA362">
        <v>780</v>
      </c>
      <c r="AB362" t="s">
        <v>28</v>
      </c>
      <c r="AC362">
        <v>1</v>
      </c>
    </row>
    <row r="363" spans="1:29" x14ac:dyDescent="0.25">
      <c r="A363">
        <f t="shared" si="20"/>
        <v>0</v>
      </c>
      <c r="B363">
        <f t="shared" si="21"/>
        <v>2</v>
      </c>
      <c r="C363" t="str">
        <f t="shared" si="22"/>
        <v>SY2025</v>
      </c>
      <c r="D363">
        <f t="shared" si="23"/>
        <v>0</v>
      </c>
      <c r="E363" t="str">
        <f>VLOOKUP(L363,Hydro[],2,FALSE)</f>
        <v>GRA - Lower Granite Dam Adult</v>
      </c>
      <c r="F363">
        <f>MATCH(L363,'VLOOKUP Function'!A:A,0)</f>
        <v>161</v>
      </c>
      <c r="G363" t="str" cm="1">
        <f t="array" ref="G363">INDEX('VLOOKUP Function'!B:B,F363)</f>
        <v>GRA - Lower Granite Dam Adult</v>
      </c>
      <c r="H363" t="str">
        <f>INDEX('VLOOKUP Function'!B:B, MATCH('Interrogation Detail Lochsa'!L363,'VLOOKUP Function'!A:A,0))</f>
        <v>GRA - Lower Granite Dam Adult</v>
      </c>
      <c r="I363" t="str">
        <f>_xlfn.XLOOKUP(L363,'Interrogation Summary Hydro'!A:A,'Interrogation Summary Hydro'!D:D,"No hydrosystem detection")</f>
        <v>GRA - Lower Granite Dam Adult</v>
      </c>
      <c r="J363" s="2">
        <f>_xlfn.XLOOKUP(L363,'Interrogation Summary Hydro'!A:A,'Interrogation Summary Hydro'!E:E,"#NA")</f>
        <v>45555.513298611113</v>
      </c>
      <c r="K363" s="2" t="str" cm="1">
        <f t="array" ref="K363">VLOOKUP($L363&amp;U363,CHOOSE({1,2},MULTILOOKUP!$A$2:$A$436&amp;MULTILOOKUP!$B$2:$B$436,MULTILOOKUP!$C$2:$C$436),2,FALSE)</f>
        <v>A1</v>
      </c>
      <c r="L363" t="s">
        <v>393</v>
      </c>
      <c r="M363" t="s">
        <v>392</v>
      </c>
      <c r="N363">
        <v>3</v>
      </c>
      <c r="O363" t="s">
        <v>20</v>
      </c>
      <c r="P363">
        <v>2</v>
      </c>
      <c r="Q363" t="s">
        <v>21</v>
      </c>
      <c r="R363" t="s">
        <v>22</v>
      </c>
      <c r="S363" t="s">
        <v>23</v>
      </c>
      <c r="T363" t="s">
        <v>29</v>
      </c>
      <c r="U363" s="1">
        <v>45741.668009259258</v>
      </c>
      <c r="V363" t="s">
        <v>33</v>
      </c>
      <c r="W363" t="s">
        <v>54</v>
      </c>
      <c r="X363" s="2">
        <v>45555</v>
      </c>
      <c r="Y363" s="2">
        <v>45555</v>
      </c>
      <c r="Z363" t="s">
        <v>54</v>
      </c>
      <c r="AA363">
        <v>780</v>
      </c>
      <c r="AB363" t="s">
        <v>28</v>
      </c>
      <c r="AC363">
        <v>1</v>
      </c>
    </row>
    <row r="364" spans="1:29" x14ac:dyDescent="0.25">
      <c r="A364">
        <f t="shared" si="20"/>
        <v>1</v>
      </c>
      <c r="B364">
        <f t="shared" si="21"/>
        <v>1</v>
      </c>
      <c r="C364" t="str">
        <f t="shared" si="22"/>
        <v>SY2025</v>
      </c>
      <c r="D364">
        <f t="shared" si="23"/>
        <v>0</v>
      </c>
      <c r="E364" t="str">
        <f>VLOOKUP(L364,Hydro[],2,FALSE)</f>
        <v>GRA - Lower Granite Dam Adult</v>
      </c>
      <c r="F364">
        <f>MATCH(L364,'VLOOKUP Function'!A:A,0)</f>
        <v>162</v>
      </c>
      <c r="G364" t="str" cm="1">
        <f t="array" ref="G364">INDEX('VLOOKUP Function'!B:B,F364)</f>
        <v>GRA - Lower Granite Dam Adult</v>
      </c>
      <c r="H364" t="str">
        <f>INDEX('VLOOKUP Function'!B:B, MATCH('Interrogation Detail Lochsa'!L364,'VLOOKUP Function'!A:A,0))</f>
        <v>GRA - Lower Granite Dam Adult</v>
      </c>
      <c r="I364" t="str">
        <f>_xlfn.XLOOKUP(L364,'Interrogation Summary Hydro'!A:A,'Interrogation Summary Hydro'!D:D,"No hydrosystem detection")</f>
        <v>GRA - Lower Granite Dam Adult</v>
      </c>
      <c r="J364" s="2">
        <f>_xlfn.XLOOKUP(L364,'Interrogation Summary Hydro'!A:A,'Interrogation Summary Hydro'!E:E,"#NA")</f>
        <v>45558.431597222225</v>
      </c>
      <c r="K364" s="2" t="str" cm="1">
        <f t="array" ref="K364">VLOOKUP($L364&amp;U364,CHOOSE({1,2},MULTILOOKUP!$A$2:$A$436&amp;MULTILOOKUP!$B$2:$B$436,MULTILOOKUP!$C$2:$C$436),2,FALSE)</f>
        <v>A1</v>
      </c>
      <c r="L364" t="s">
        <v>394</v>
      </c>
      <c r="M364" t="s">
        <v>370</v>
      </c>
      <c r="N364">
        <v>3</v>
      </c>
      <c r="O364" t="s">
        <v>20</v>
      </c>
      <c r="P364">
        <v>2</v>
      </c>
      <c r="Q364" t="s">
        <v>21</v>
      </c>
      <c r="R364" t="s">
        <v>22</v>
      </c>
      <c r="S364" t="s">
        <v>23</v>
      </c>
      <c r="T364" t="s">
        <v>29</v>
      </c>
      <c r="U364" s="1">
        <v>45739.821504629632</v>
      </c>
      <c r="V364" t="s">
        <v>33</v>
      </c>
      <c r="W364" t="s">
        <v>54</v>
      </c>
      <c r="X364" s="2">
        <v>45558</v>
      </c>
      <c r="Y364" s="2">
        <v>45558</v>
      </c>
      <c r="Z364" t="s">
        <v>54</v>
      </c>
      <c r="AA364">
        <v>800</v>
      </c>
      <c r="AB364" t="s">
        <v>28</v>
      </c>
      <c r="AC364">
        <v>1</v>
      </c>
    </row>
    <row r="365" spans="1:29" x14ac:dyDescent="0.25">
      <c r="A365">
        <f t="shared" si="20"/>
        <v>1</v>
      </c>
      <c r="B365">
        <f t="shared" si="21"/>
        <v>1</v>
      </c>
      <c r="C365" t="str">
        <f t="shared" si="22"/>
        <v>SY2025</v>
      </c>
      <c r="D365">
        <f t="shared" si="23"/>
        <v>0</v>
      </c>
      <c r="E365" t="str">
        <f>VLOOKUP(L365,Hydro[],2,FALSE)</f>
        <v>GRA - Lower Granite Dam Adult</v>
      </c>
      <c r="F365">
        <f>MATCH(L365,'VLOOKUP Function'!A:A,0)</f>
        <v>163</v>
      </c>
      <c r="G365" t="str" cm="1">
        <f t="array" ref="G365">INDEX('VLOOKUP Function'!B:B,F365)</f>
        <v>GRA - Lower Granite Dam Adult</v>
      </c>
      <c r="H365" t="str">
        <f>INDEX('VLOOKUP Function'!B:B, MATCH('Interrogation Detail Lochsa'!L365,'VLOOKUP Function'!A:A,0))</f>
        <v>GRA - Lower Granite Dam Adult</v>
      </c>
      <c r="I365" t="str">
        <f>_xlfn.XLOOKUP(L365,'Interrogation Summary Hydro'!A:A,'Interrogation Summary Hydro'!D:D,"No hydrosystem detection")</f>
        <v>GRA - Lower Granite Dam Adult</v>
      </c>
      <c r="J365" s="2">
        <f>_xlfn.XLOOKUP(L365,'Interrogation Summary Hydro'!A:A,'Interrogation Summary Hydro'!E:E,"#NA")</f>
        <v>45558.502939814818</v>
      </c>
      <c r="K365" s="2" t="str" cm="1">
        <f t="array" ref="K365">VLOOKUP($L365&amp;U365,CHOOSE({1,2},MULTILOOKUP!$A$2:$A$436&amp;MULTILOOKUP!$B$2:$B$436,MULTILOOKUP!$C$2:$C$436),2,FALSE)</f>
        <v>A2</v>
      </c>
      <c r="L365" t="s">
        <v>395</v>
      </c>
      <c r="M365" t="s">
        <v>370</v>
      </c>
      <c r="N365">
        <v>3</v>
      </c>
      <c r="O365" t="s">
        <v>20</v>
      </c>
      <c r="P365">
        <v>2</v>
      </c>
      <c r="Q365" t="s">
        <v>21</v>
      </c>
      <c r="R365" t="s">
        <v>22</v>
      </c>
      <c r="S365" t="s">
        <v>23</v>
      </c>
      <c r="T365" t="s">
        <v>24</v>
      </c>
      <c r="U365" s="1">
        <v>45748.58489583333</v>
      </c>
      <c r="V365" t="s">
        <v>36</v>
      </c>
      <c r="W365" t="s">
        <v>54</v>
      </c>
      <c r="X365" s="2">
        <v>45558</v>
      </c>
      <c r="Y365" s="2">
        <v>45558</v>
      </c>
      <c r="Z365" t="s">
        <v>54</v>
      </c>
      <c r="AA365">
        <v>780</v>
      </c>
      <c r="AB365" t="s">
        <v>28</v>
      </c>
      <c r="AC365">
        <v>1</v>
      </c>
    </row>
    <row r="366" spans="1:29" x14ac:dyDescent="0.25">
      <c r="A366">
        <f t="shared" si="20"/>
        <v>0</v>
      </c>
      <c r="B366">
        <f t="shared" si="21"/>
        <v>2</v>
      </c>
      <c r="C366" t="str">
        <f t="shared" si="22"/>
        <v>SY2025</v>
      </c>
      <c r="D366">
        <f t="shared" si="23"/>
        <v>0</v>
      </c>
      <c r="E366" t="str">
        <f>VLOOKUP(L366,Hydro[],2,FALSE)</f>
        <v>GRA - Lower Granite Dam Adult</v>
      </c>
      <c r="F366">
        <f>MATCH(L366,'VLOOKUP Function'!A:A,0)</f>
        <v>163</v>
      </c>
      <c r="G366" t="str" cm="1">
        <f t="array" ref="G366">INDEX('VLOOKUP Function'!B:B,F366)</f>
        <v>GRA - Lower Granite Dam Adult</v>
      </c>
      <c r="H366" t="str">
        <f>INDEX('VLOOKUP Function'!B:B, MATCH('Interrogation Detail Lochsa'!L366,'VLOOKUP Function'!A:A,0))</f>
        <v>GRA - Lower Granite Dam Adult</v>
      </c>
      <c r="I366" t="str">
        <f>_xlfn.XLOOKUP(L366,'Interrogation Summary Hydro'!A:A,'Interrogation Summary Hydro'!D:D,"No hydrosystem detection")</f>
        <v>GRA - Lower Granite Dam Adult</v>
      </c>
      <c r="J366" s="2">
        <f>_xlfn.XLOOKUP(L366,'Interrogation Summary Hydro'!A:A,'Interrogation Summary Hydro'!E:E,"#NA")</f>
        <v>45558.502939814818</v>
      </c>
      <c r="K366" s="2" t="str" cm="1">
        <f t="array" ref="K366">VLOOKUP($L366&amp;U366,CHOOSE({1,2},MULTILOOKUP!$A$2:$A$436&amp;MULTILOOKUP!$B$2:$B$436,MULTILOOKUP!$C$2:$C$436),2,FALSE)</f>
        <v>A2</v>
      </c>
      <c r="L366" t="s">
        <v>395</v>
      </c>
      <c r="M366" t="s">
        <v>370</v>
      </c>
      <c r="N366">
        <v>3</v>
      </c>
      <c r="O366" t="s">
        <v>20</v>
      </c>
      <c r="P366">
        <v>2</v>
      </c>
      <c r="Q366" t="s">
        <v>21</v>
      </c>
      <c r="R366" t="s">
        <v>22</v>
      </c>
      <c r="S366" t="s">
        <v>23</v>
      </c>
      <c r="T366" t="s">
        <v>29</v>
      </c>
      <c r="U366" s="1">
        <v>45748.729791666665</v>
      </c>
      <c r="V366" t="s">
        <v>36</v>
      </c>
      <c r="W366" t="s">
        <v>54</v>
      </c>
      <c r="X366" s="2">
        <v>45558</v>
      </c>
      <c r="Y366" s="2">
        <v>45558</v>
      </c>
      <c r="Z366" t="s">
        <v>54</v>
      </c>
      <c r="AA366">
        <v>780</v>
      </c>
      <c r="AB366" t="s">
        <v>28</v>
      </c>
      <c r="AC366">
        <v>1</v>
      </c>
    </row>
    <row r="367" spans="1:29" x14ac:dyDescent="0.25">
      <c r="A367">
        <f t="shared" si="20"/>
        <v>1</v>
      </c>
      <c r="B367">
        <f t="shared" si="21"/>
        <v>1</v>
      </c>
      <c r="C367" t="str">
        <f t="shared" si="22"/>
        <v>SY2025</v>
      </c>
      <c r="D367">
        <f t="shared" si="23"/>
        <v>0</v>
      </c>
      <c r="E367" t="str">
        <f>VLOOKUP(L367,Hydro[],2,FALSE)</f>
        <v>GRA - Lower Granite Dam Adult</v>
      </c>
      <c r="F367">
        <f>MATCH(L367,'VLOOKUP Function'!A:A,0)</f>
        <v>164</v>
      </c>
      <c r="G367" t="str" cm="1">
        <f t="array" ref="G367">INDEX('VLOOKUP Function'!B:B,F367)</f>
        <v>GRA - Lower Granite Dam Adult</v>
      </c>
      <c r="H367" t="str">
        <f>INDEX('VLOOKUP Function'!B:B, MATCH('Interrogation Detail Lochsa'!L367,'VLOOKUP Function'!A:A,0))</f>
        <v>GRA - Lower Granite Dam Adult</v>
      </c>
      <c r="I367" t="str">
        <f>_xlfn.XLOOKUP(L367,'Interrogation Summary Hydro'!A:A,'Interrogation Summary Hydro'!D:D,"No hydrosystem detection")</f>
        <v>GRA - Lower Granite Dam Adult</v>
      </c>
      <c r="J367" s="2">
        <f>_xlfn.XLOOKUP(L367,'Interrogation Summary Hydro'!A:A,'Interrogation Summary Hydro'!E:E,"#NA")</f>
        <v>45557.5703587963</v>
      </c>
      <c r="K367" s="2" t="str" cm="1">
        <f t="array" ref="K367">VLOOKUP($L367&amp;U367,CHOOSE({1,2},MULTILOOKUP!$A$2:$A$436&amp;MULTILOOKUP!$B$2:$B$436,MULTILOOKUP!$C$2:$C$436),2,FALSE)</f>
        <v>A2</v>
      </c>
      <c r="L367" t="s">
        <v>396</v>
      </c>
      <c r="M367" t="s">
        <v>397</v>
      </c>
      <c r="N367">
        <v>3</v>
      </c>
      <c r="O367" t="s">
        <v>20</v>
      </c>
      <c r="P367">
        <v>2</v>
      </c>
      <c r="Q367" t="s">
        <v>21</v>
      </c>
      <c r="R367" t="s">
        <v>22</v>
      </c>
      <c r="S367" t="s">
        <v>23</v>
      </c>
      <c r="T367" t="s">
        <v>29</v>
      </c>
      <c r="U367" s="1">
        <v>45727.758125</v>
      </c>
      <c r="V367" t="s">
        <v>36</v>
      </c>
      <c r="W367" t="s">
        <v>54</v>
      </c>
      <c r="X367" s="2">
        <v>45557</v>
      </c>
      <c r="Y367" s="2">
        <v>45557</v>
      </c>
      <c r="Z367" t="s">
        <v>54</v>
      </c>
      <c r="AA367">
        <v>870</v>
      </c>
      <c r="AB367" t="s">
        <v>28</v>
      </c>
      <c r="AC367">
        <v>1</v>
      </c>
    </row>
    <row r="368" spans="1:29" x14ac:dyDescent="0.25">
      <c r="A368">
        <f t="shared" si="20"/>
        <v>1</v>
      </c>
      <c r="B368">
        <f t="shared" si="21"/>
        <v>1</v>
      </c>
      <c r="C368" t="str">
        <f t="shared" si="22"/>
        <v>SY2025</v>
      </c>
      <c r="D368">
        <f t="shared" si="23"/>
        <v>0</v>
      </c>
      <c r="E368" t="str">
        <f>VLOOKUP(L368,Hydro[],2,FALSE)</f>
        <v>GRA - Lower Granite Dam Adult</v>
      </c>
      <c r="F368">
        <f>MATCH(L368,'VLOOKUP Function'!A:A,0)</f>
        <v>165</v>
      </c>
      <c r="G368" t="str" cm="1">
        <f t="array" ref="G368">INDEX('VLOOKUP Function'!B:B,F368)</f>
        <v>GRA - Lower Granite Dam Adult</v>
      </c>
      <c r="H368" t="str">
        <f>INDEX('VLOOKUP Function'!B:B, MATCH('Interrogation Detail Lochsa'!L368,'VLOOKUP Function'!A:A,0))</f>
        <v>GRA - Lower Granite Dam Adult</v>
      </c>
      <c r="I368" t="str">
        <f>_xlfn.XLOOKUP(L368,'Interrogation Summary Hydro'!A:A,'Interrogation Summary Hydro'!D:D,"No hydrosystem detection")</f>
        <v>GRA - Lower Granite Dam Adult</v>
      </c>
      <c r="J368" s="2">
        <f>_xlfn.XLOOKUP(L368,'Interrogation Summary Hydro'!A:A,'Interrogation Summary Hydro'!E:E,"#NA")</f>
        <v>45571.431307870371</v>
      </c>
      <c r="K368" s="2" t="str" cm="1">
        <f t="array" ref="K368">VLOOKUP($L368&amp;U368,CHOOSE({1,2},MULTILOOKUP!$A$2:$A$436&amp;MULTILOOKUP!$B$2:$B$436,MULTILOOKUP!$C$2:$C$436),2,FALSE)</f>
        <v>A7</v>
      </c>
      <c r="L368" t="s">
        <v>398</v>
      </c>
      <c r="M368" t="s">
        <v>399</v>
      </c>
      <c r="N368">
        <v>3</v>
      </c>
      <c r="O368" t="s">
        <v>20</v>
      </c>
      <c r="P368">
        <v>2</v>
      </c>
      <c r="Q368" t="s">
        <v>21</v>
      </c>
      <c r="R368" t="s">
        <v>22</v>
      </c>
      <c r="S368" t="s">
        <v>23</v>
      </c>
      <c r="T368" t="s">
        <v>29</v>
      </c>
      <c r="U368" s="1">
        <v>45750.731574074074</v>
      </c>
      <c r="V368" t="s">
        <v>64</v>
      </c>
      <c r="W368" t="s">
        <v>54</v>
      </c>
      <c r="X368" s="2">
        <v>45571</v>
      </c>
      <c r="Y368" s="2">
        <v>45571</v>
      </c>
      <c r="Z368" t="s">
        <v>54</v>
      </c>
      <c r="AA368">
        <v>890</v>
      </c>
      <c r="AB368" t="s">
        <v>28</v>
      </c>
      <c r="AC368">
        <v>1</v>
      </c>
    </row>
    <row r="369" spans="1:29" x14ac:dyDescent="0.25">
      <c r="A369">
        <f t="shared" si="20"/>
        <v>1</v>
      </c>
      <c r="B369">
        <f t="shared" si="21"/>
        <v>1</v>
      </c>
      <c r="C369" t="str">
        <f t="shared" si="22"/>
        <v>SY2025</v>
      </c>
      <c r="D369">
        <f t="shared" si="23"/>
        <v>0</v>
      </c>
      <c r="E369" t="str">
        <f>VLOOKUP(L369,Hydro[],2,FALSE)</f>
        <v>GRA - Lower Granite Dam Adult</v>
      </c>
      <c r="F369">
        <f>MATCH(L369,'VLOOKUP Function'!A:A,0)</f>
        <v>166</v>
      </c>
      <c r="G369" t="str" cm="1">
        <f t="array" ref="G369">INDEX('VLOOKUP Function'!B:B,F369)</f>
        <v>GRA - Lower Granite Dam Adult</v>
      </c>
      <c r="H369" t="str">
        <f>INDEX('VLOOKUP Function'!B:B, MATCH('Interrogation Detail Lochsa'!L369,'VLOOKUP Function'!A:A,0))</f>
        <v>GRA - Lower Granite Dam Adult</v>
      </c>
      <c r="I369" t="str">
        <f>_xlfn.XLOOKUP(L369,'Interrogation Summary Hydro'!A:A,'Interrogation Summary Hydro'!D:D,"No hydrosystem detection")</f>
        <v>GRA - Lower Granite Dam Adult</v>
      </c>
      <c r="J369" s="2">
        <f>_xlfn.XLOOKUP(L369,'Interrogation Summary Hydro'!A:A,'Interrogation Summary Hydro'!E:E,"#NA")</f>
        <v>45572.546087962961</v>
      </c>
      <c r="K369" s="2" t="str" cm="1">
        <f t="array" ref="K369">VLOOKUP($L369&amp;U369,CHOOSE({1,2},MULTILOOKUP!$A$2:$A$436&amp;MULTILOOKUP!$B$2:$B$436,MULTILOOKUP!$C$2:$C$436),2,FALSE)</f>
        <v>A1</v>
      </c>
      <c r="L369" t="s">
        <v>400</v>
      </c>
      <c r="M369" t="s">
        <v>351</v>
      </c>
      <c r="N369">
        <v>3</v>
      </c>
      <c r="O369" t="s">
        <v>20</v>
      </c>
      <c r="P369">
        <v>2</v>
      </c>
      <c r="Q369" t="s">
        <v>21</v>
      </c>
      <c r="R369" t="s">
        <v>22</v>
      </c>
      <c r="S369" t="s">
        <v>23</v>
      </c>
      <c r="T369" t="s">
        <v>29</v>
      </c>
      <c r="U369" s="1">
        <v>45751.919745370367</v>
      </c>
      <c r="V369" t="s">
        <v>33</v>
      </c>
      <c r="W369" t="s">
        <v>54</v>
      </c>
      <c r="X369" s="2">
        <v>45572</v>
      </c>
      <c r="Y369" s="2">
        <v>45572</v>
      </c>
      <c r="Z369" t="s">
        <v>54</v>
      </c>
      <c r="AA369">
        <v>760</v>
      </c>
      <c r="AB369" t="s">
        <v>28</v>
      </c>
      <c r="AC369">
        <v>1</v>
      </c>
    </row>
    <row r="370" spans="1:29" x14ac:dyDescent="0.25">
      <c r="A370">
        <f t="shared" si="20"/>
        <v>1</v>
      </c>
      <c r="B370">
        <f t="shared" si="21"/>
        <v>1</v>
      </c>
      <c r="C370" t="str">
        <f t="shared" si="22"/>
        <v>SY2025</v>
      </c>
      <c r="D370">
        <f t="shared" si="23"/>
        <v>0</v>
      </c>
      <c r="E370" t="str">
        <f>VLOOKUP(L370,Hydro[],2,FALSE)</f>
        <v>GRA - Lower Granite Dam Adult</v>
      </c>
      <c r="F370">
        <f>MATCH(L370,'VLOOKUP Function'!A:A,0)</f>
        <v>167</v>
      </c>
      <c r="G370" t="str" cm="1">
        <f t="array" ref="G370">INDEX('VLOOKUP Function'!B:B,F370)</f>
        <v>GRA - Lower Granite Dam Adult</v>
      </c>
      <c r="H370" t="str">
        <f>INDEX('VLOOKUP Function'!B:B, MATCH('Interrogation Detail Lochsa'!L370,'VLOOKUP Function'!A:A,0))</f>
        <v>GRA - Lower Granite Dam Adult</v>
      </c>
      <c r="I370" t="str">
        <f>_xlfn.XLOOKUP(L370,'Interrogation Summary Hydro'!A:A,'Interrogation Summary Hydro'!D:D,"No hydrosystem detection")</f>
        <v>GRA - Lower Granite Dam Adult</v>
      </c>
      <c r="J370" s="2">
        <f>_xlfn.XLOOKUP(L370,'Interrogation Summary Hydro'!A:A,'Interrogation Summary Hydro'!E:E,"#NA")</f>
        <v>45571.576006944444</v>
      </c>
      <c r="K370" s="2" t="str" cm="1">
        <f t="array" ref="K370">VLOOKUP($L370&amp;U370,CHOOSE({1,2},MULTILOOKUP!$A$2:$A$436&amp;MULTILOOKUP!$B$2:$B$436,MULTILOOKUP!$C$2:$C$436),2,FALSE)</f>
        <v>A2</v>
      </c>
      <c r="L370" t="s">
        <v>401</v>
      </c>
      <c r="M370" t="s">
        <v>399</v>
      </c>
      <c r="N370">
        <v>3</v>
      </c>
      <c r="O370" t="s">
        <v>20</v>
      </c>
      <c r="P370">
        <v>2</v>
      </c>
      <c r="Q370" t="s">
        <v>21</v>
      </c>
      <c r="R370" t="s">
        <v>22</v>
      </c>
      <c r="S370" t="s">
        <v>23</v>
      </c>
      <c r="T370" t="s">
        <v>29</v>
      </c>
      <c r="U370" s="1">
        <v>45729.190763888888</v>
      </c>
      <c r="V370" t="s">
        <v>36</v>
      </c>
      <c r="W370" t="s">
        <v>54</v>
      </c>
      <c r="X370" s="2">
        <v>45571</v>
      </c>
      <c r="Y370" s="2">
        <v>45571</v>
      </c>
      <c r="Z370" t="s">
        <v>54</v>
      </c>
      <c r="AA370">
        <v>810</v>
      </c>
      <c r="AB370" t="s">
        <v>28</v>
      </c>
      <c r="AC370">
        <v>1</v>
      </c>
    </row>
    <row r="371" spans="1:29" x14ac:dyDescent="0.25">
      <c r="A371">
        <f t="shared" si="20"/>
        <v>1</v>
      </c>
      <c r="B371">
        <f t="shared" si="21"/>
        <v>1</v>
      </c>
      <c r="C371" t="str">
        <f t="shared" si="22"/>
        <v>SY2025</v>
      </c>
      <c r="D371">
        <f t="shared" si="23"/>
        <v>0</v>
      </c>
      <c r="E371" t="str">
        <f>VLOOKUP(L371,Hydro[],2,FALSE)</f>
        <v>GRA - Lower Granite Dam Adult</v>
      </c>
      <c r="F371">
        <f>MATCH(L371,'VLOOKUP Function'!A:A,0)</f>
        <v>168</v>
      </c>
      <c r="G371" t="str" cm="1">
        <f t="array" ref="G371">INDEX('VLOOKUP Function'!B:B,F371)</f>
        <v>GRA - Lower Granite Dam Adult</v>
      </c>
      <c r="H371" t="str">
        <f>INDEX('VLOOKUP Function'!B:B, MATCH('Interrogation Detail Lochsa'!L371,'VLOOKUP Function'!A:A,0))</f>
        <v>GRA - Lower Granite Dam Adult</v>
      </c>
      <c r="I371" t="str">
        <f>_xlfn.XLOOKUP(L371,'Interrogation Summary Hydro'!A:A,'Interrogation Summary Hydro'!D:D,"No hydrosystem detection")</f>
        <v>GRA - Lower Granite Dam Adult</v>
      </c>
      <c r="J371" s="2">
        <f>_xlfn.XLOOKUP(L371,'Interrogation Summary Hydro'!A:A,'Interrogation Summary Hydro'!E:E,"#NA")</f>
        <v>45570.60560185185</v>
      </c>
      <c r="K371" s="2" t="str" cm="1">
        <f t="array" ref="K371">VLOOKUP($L371&amp;U371,CHOOSE({1,2},MULTILOOKUP!$A$2:$A$436&amp;MULTILOOKUP!$B$2:$B$436,MULTILOOKUP!$C$2:$C$436),2,FALSE)</f>
        <v>B5</v>
      </c>
      <c r="L371" t="s">
        <v>402</v>
      </c>
      <c r="M371" t="s">
        <v>362</v>
      </c>
      <c r="N371">
        <v>3</v>
      </c>
      <c r="O371" t="s">
        <v>20</v>
      </c>
      <c r="P371">
        <v>2</v>
      </c>
      <c r="Q371" t="s">
        <v>21</v>
      </c>
      <c r="R371" t="s">
        <v>22</v>
      </c>
      <c r="S371" t="s">
        <v>23</v>
      </c>
      <c r="T371" t="s">
        <v>29</v>
      </c>
      <c r="U371" s="1">
        <v>45741.709351851852</v>
      </c>
      <c r="V371" t="s">
        <v>117</v>
      </c>
      <c r="W371" t="s">
        <v>54</v>
      </c>
      <c r="X371" s="2">
        <v>45570</v>
      </c>
      <c r="Y371" s="2">
        <v>45570</v>
      </c>
      <c r="Z371" t="s">
        <v>54</v>
      </c>
      <c r="AA371">
        <v>810</v>
      </c>
      <c r="AB371" t="s">
        <v>28</v>
      </c>
      <c r="AC371">
        <v>1</v>
      </c>
    </row>
    <row r="372" spans="1:29" x14ac:dyDescent="0.25">
      <c r="A372">
        <f t="shared" si="20"/>
        <v>1</v>
      </c>
      <c r="B372">
        <f t="shared" si="21"/>
        <v>1</v>
      </c>
      <c r="C372" t="str">
        <f t="shared" si="22"/>
        <v>SY2025</v>
      </c>
      <c r="D372">
        <f t="shared" si="23"/>
        <v>0</v>
      </c>
      <c r="E372" t="str">
        <f>VLOOKUP(L372,Hydro[],2,FALSE)</f>
        <v>GRA - Lower Granite Dam Adult</v>
      </c>
      <c r="F372">
        <f>MATCH(L372,'VLOOKUP Function'!A:A,0)</f>
        <v>169</v>
      </c>
      <c r="G372" t="str" cm="1">
        <f t="array" ref="G372">INDEX('VLOOKUP Function'!B:B,F372)</f>
        <v>GRA - Lower Granite Dam Adult</v>
      </c>
      <c r="H372" t="str">
        <f>INDEX('VLOOKUP Function'!B:B, MATCH('Interrogation Detail Lochsa'!L372,'VLOOKUP Function'!A:A,0))</f>
        <v>GRA - Lower Granite Dam Adult</v>
      </c>
      <c r="I372" t="str">
        <f>_xlfn.XLOOKUP(L372,'Interrogation Summary Hydro'!A:A,'Interrogation Summary Hydro'!D:D,"No hydrosystem detection")</f>
        <v>GRA - Lower Granite Dam Adult</v>
      </c>
      <c r="J372" s="2">
        <f>_xlfn.XLOOKUP(L372,'Interrogation Summary Hydro'!A:A,'Interrogation Summary Hydro'!E:E,"#NA")</f>
        <v>45571.642418981479</v>
      </c>
      <c r="K372" s="2" t="str" cm="1">
        <f t="array" ref="K372">VLOOKUP($L372&amp;U372,CHOOSE({1,2},MULTILOOKUP!$A$2:$A$436&amp;MULTILOOKUP!$B$2:$B$436,MULTILOOKUP!$C$2:$C$436),2,FALSE)</f>
        <v>A2</v>
      </c>
      <c r="L372" t="s">
        <v>403</v>
      </c>
      <c r="M372" t="s">
        <v>399</v>
      </c>
      <c r="N372">
        <v>3</v>
      </c>
      <c r="O372" t="s">
        <v>20</v>
      </c>
      <c r="P372">
        <v>2</v>
      </c>
      <c r="Q372" t="s">
        <v>21</v>
      </c>
      <c r="R372" t="s">
        <v>22</v>
      </c>
      <c r="S372" t="s">
        <v>23</v>
      </c>
      <c r="T372" t="s">
        <v>29</v>
      </c>
      <c r="U372" s="1">
        <v>45739.171064814815</v>
      </c>
      <c r="V372" t="s">
        <v>36</v>
      </c>
      <c r="W372" t="s">
        <v>54</v>
      </c>
      <c r="X372" s="2">
        <v>45571</v>
      </c>
      <c r="Y372" s="2">
        <v>45571</v>
      </c>
      <c r="Z372" t="s">
        <v>54</v>
      </c>
      <c r="AA372">
        <v>840</v>
      </c>
      <c r="AB372" t="s">
        <v>28</v>
      </c>
      <c r="AC372">
        <v>1</v>
      </c>
    </row>
    <row r="373" spans="1:29" x14ac:dyDescent="0.25">
      <c r="A373">
        <f t="shared" si="20"/>
        <v>1</v>
      </c>
      <c r="B373">
        <f t="shared" si="21"/>
        <v>1</v>
      </c>
      <c r="C373" t="str">
        <f t="shared" si="22"/>
        <v>SY2025</v>
      </c>
      <c r="D373">
        <f t="shared" si="23"/>
        <v>0</v>
      </c>
      <c r="E373" t="str">
        <f>VLOOKUP(L373,Hydro[],2,FALSE)</f>
        <v>GRA - Lower Granite Dam Adult</v>
      </c>
      <c r="F373">
        <f>MATCH(L373,'VLOOKUP Function'!A:A,0)</f>
        <v>170</v>
      </c>
      <c r="G373" t="str" cm="1">
        <f t="array" ref="G373">INDEX('VLOOKUP Function'!B:B,F373)</f>
        <v>GRA - Lower Granite Dam Adult</v>
      </c>
      <c r="H373" t="str">
        <f>INDEX('VLOOKUP Function'!B:B, MATCH('Interrogation Detail Lochsa'!L373,'VLOOKUP Function'!A:A,0))</f>
        <v>GRA - Lower Granite Dam Adult</v>
      </c>
      <c r="I373" t="str">
        <f>_xlfn.XLOOKUP(L373,'Interrogation Summary Hydro'!A:A,'Interrogation Summary Hydro'!D:D,"No hydrosystem detection")</f>
        <v>GRA - Lower Granite Dam Adult</v>
      </c>
      <c r="J373" s="2">
        <f>_xlfn.XLOOKUP(L373,'Interrogation Summary Hydro'!A:A,'Interrogation Summary Hydro'!E:E,"#NA")</f>
        <v>45564.553460648145</v>
      </c>
      <c r="K373" s="2" t="str" cm="1">
        <f t="array" ref="K373">VLOOKUP($L373&amp;U373,CHOOSE({1,2},MULTILOOKUP!$A$2:$A$436&amp;MULTILOOKUP!$B$2:$B$436,MULTILOOKUP!$C$2:$C$436),2,FALSE)</f>
        <v>A3</v>
      </c>
      <c r="L373" t="s">
        <v>404</v>
      </c>
      <c r="M373" t="s">
        <v>378</v>
      </c>
      <c r="N373">
        <v>3</v>
      </c>
      <c r="O373" t="s">
        <v>20</v>
      </c>
      <c r="P373">
        <v>2</v>
      </c>
      <c r="Q373" t="s">
        <v>21</v>
      </c>
      <c r="R373" t="s">
        <v>22</v>
      </c>
      <c r="S373" t="s">
        <v>23</v>
      </c>
      <c r="T373" t="s">
        <v>29</v>
      </c>
      <c r="U373" s="1">
        <v>45740.478356481479</v>
      </c>
      <c r="V373" t="s">
        <v>30</v>
      </c>
      <c r="W373" t="s">
        <v>54</v>
      </c>
      <c r="X373" s="2">
        <v>45564</v>
      </c>
      <c r="Y373" s="2">
        <v>45564</v>
      </c>
      <c r="Z373" t="s">
        <v>54</v>
      </c>
      <c r="AA373">
        <v>750</v>
      </c>
      <c r="AB373" t="s">
        <v>28</v>
      </c>
      <c r="AC373">
        <v>1</v>
      </c>
    </row>
    <row r="374" spans="1:29" x14ac:dyDescent="0.25">
      <c r="A374">
        <f t="shared" si="20"/>
        <v>1</v>
      </c>
      <c r="B374">
        <f t="shared" si="21"/>
        <v>1</v>
      </c>
      <c r="C374" t="str">
        <f t="shared" si="22"/>
        <v>SY2025</v>
      </c>
      <c r="D374">
        <f t="shared" si="23"/>
        <v>0</v>
      </c>
      <c r="E374" t="str">
        <f>VLOOKUP(L374,Hydro[],2,FALSE)</f>
        <v>GRA - Lower Granite Dam Adult</v>
      </c>
      <c r="F374">
        <f>MATCH(L374,'VLOOKUP Function'!A:A,0)</f>
        <v>171</v>
      </c>
      <c r="G374" t="str" cm="1">
        <f t="array" ref="G374">INDEX('VLOOKUP Function'!B:B,F374)</f>
        <v>GRA - Lower Granite Dam Adult</v>
      </c>
      <c r="H374" t="str">
        <f>INDEX('VLOOKUP Function'!B:B, MATCH('Interrogation Detail Lochsa'!L374,'VLOOKUP Function'!A:A,0))</f>
        <v>GRA - Lower Granite Dam Adult</v>
      </c>
      <c r="I374" t="str">
        <f>_xlfn.XLOOKUP(L374,'Interrogation Summary Hydro'!A:A,'Interrogation Summary Hydro'!D:D,"No hydrosystem detection")</f>
        <v>GRA - Lower Granite Dam Adult</v>
      </c>
      <c r="J374" s="2">
        <f>_xlfn.XLOOKUP(L374,'Interrogation Summary Hydro'!A:A,'Interrogation Summary Hydro'!E:E,"#NA")</f>
        <v>45565.497928240744</v>
      </c>
      <c r="K374" s="2" t="str" cm="1">
        <f t="array" ref="K374">VLOOKUP($L374&amp;U374,CHOOSE({1,2},MULTILOOKUP!$A$2:$A$436&amp;MULTILOOKUP!$B$2:$B$436,MULTILOOKUP!$C$2:$C$436),2,FALSE)</f>
        <v>BA</v>
      </c>
      <c r="L374" t="s">
        <v>405</v>
      </c>
      <c r="M374" t="s">
        <v>354</v>
      </c>
      <c r="N374">
        <v>3</v>
      </c>
      <c r="O374" t="s">
        <v>20</v>
      </c>
      <c r="P374">
        <v>2</v>
      </c>
      <c r="Q374" t="s">
        <v>21</v>
      </c>
      <c r="R374" t="s">
        <v>22</v>
      </c>
      <c r="S374" t="s">
        <v>23</v>
      </c>
      <c r="T374" t="s">
        <v>24</v>
      </c>
      <c r="U374" s="1">
        <v>45747.867361111108</v>
      </c>
      <c r="V374" t="s">
        <v>39</v>
      </c>
      <c r="W374" t="s">
        <v>54</v>
      </c>
      <c r="X374" s="2">
        <v>45565</v>
      </c>
      <c r="Y374" s="2">
        <v>45565</v>
      </c>
      <c r="Z374" t="s">
        <v>54</v>
      </c>
      <c r="AA374">
        <v>800</v>
      </c>
      <c r="AB374" t="s">
        <v>28</v>
      </c>
      <c r="AC374">
        <v>1</v>
      </c>
    </row>
    <row r="375" spans="1:29" x14ac:dyDescent="0.25">
      <c r="A375">
        <f t="shared" si="20"/>
        <v>1</v>
      </c>
      <c r="B375">
        <f t="shared" si="21"/>
        <v>1</v>
      </c>
      <c r="C375" t="str">
        <f t="shared" si="22"/>
        <v>SY2025</v>
      </c>
      <c r="D375">
        <f t="shared" si="23"/>
        <v>0</v>
      </c>
      <c r="E375" t="str">
        <f>VLOOKUP(L375,Hydro[],2,FALSE)</f>
        <v>GRA - Lower Granite Dam Adult</v>
      </c>
      <c r="F375">
        <f>MATCH(L375,'VLOOKUP Function'!A:A,0)</f>
        <v>172</v>
      </c>
      <c r="G375" t="str" cm="1">
        <f t="array" ref="G375">INDEX('VLOOKUP Function'!B:B,F375)</f>
        <v>GRA - Lower Granite Dam Adult</v>
      </c>
      <c r="H375" t="str">
        <f>INDEX('VLOOKUP Function'!B:B, MATCH('Interrogation Detail Lochsa'!L375,'VLOOKUP Function'!A:A,0))</f>
        <v>GRA - Lower Granite Dam Adult</v>
      </c>
      <c r="I375" t="str">
        <f>_xlfn.XLOOKUP(L375,'Interrogation Summary Hydro'!A:A,'Interrogation Summary Hydro'!D:D,"No hydrosystem detection")</f>
        <v>GRA - Lower Granite Dam Adult</v>
      </c>
      <c r="J375" s="2">
        <f>_xlfn.XLOOKUP(L375,'Interrogation Summary Hydro'!A:A,'Interrogation Summary Hydro'!E:E,"#NA")</f>
        <v>45564.482731481483</v>
      </c>
      <c r="K375" s="2" t="str" cm="1">
        <f t="array" ref="K375">VLOOKUP($L375&amp;U375,CHOOSE({1,2},MULTILOOKUP!$A$2:$A$436&amp;MULTILOOKUP!$B$2:$B$436,MULTILOOKUP!$C$2:$C$436),2,FALSE)</f>
        <v>A1</v>
      </c>
      <c r="L375" t="s">
        <v>406</v>
      </c>
      <c r="M375" t="s">
        <v>378</v>
      </c>
      <c r="N375">
        <v>3</v>
      </c>
      <c r="O375" t="s">
        <v>20</v>
      </c>
      <c r="P375">
        <v>2</v>
      </c>
      <c r="Q375" t="s">
        <v>21</v>
      </c>
      <c r="R375" t="s">
        <v>22</v>
      </c>
      <c r="S375" t="s">
        <v>23</v>
      </c>
      <c r="T375" t="s">
        <v>29</v>
      </c>
      <c r="U375" s="1">
        <v>45729.914166666669</v>
      </c>
      <c r="V375" t="s">
        <v>33</v>
      </c>
      <c r="W375" t="s">
        <v>54</v>
      </c>
      <c r="X375" s="2">
        <v>45564</v>
      </c>
      <c r="Y375" s="2">
        <v>45564</v>
      </c>
      <c r="Z375" t="s">
        <v>54</v>
      </c>
      <c r="AA375">
        <v>770</v>
      </c>
      <c r="AB375" t="s">
        <v>28</v>
      </c>
      <c r="AC375">
        <v>1</v>
      </c>
    </row>
    <row r="376" spans="1:29" x14ac:dyDescent="0.25">
      <c r="A376">
        <f t="shared" si="20"/>
        <v>1</v>
      </c>
      <c r="B376">
        <f t="shared" si="21"/>
        <v>1</v>
      </c>
      <c r="C376" t="str">
        <f t="shared" si="22"/>
        <v>SY2025</v>
      </c>
      <c r="D376">
        <f t="shared" si="23"/>
        <v>0</v>
      </c>
      <c r="E376" t="str">
        <f>VLOOKUP(L376,Hydro[],2,FALSE)</f>
        <v>GRA - Lower Granite Dam Adult</v>
      </c>
      <c r="F376">
        <f>MATCH(L376,'VLOOKUP Function'!A:A,0)</f>
        <v>173</v>
      </c>
      <c r="G376" t="str" cm="1">
        <f t="array" ref="G376">INDEX('VLOOKUP Function'!B:B,F376)</f>
        <v>GRA - Lower Granite Dam Adult</v>
      </c>
      <c r="H376" t="str">
        <f>INDEX('VLOOKUP Function'!B:B, MATCH('Interrogation Detail Lochsa'!L376,'VLOOKUP Function'!A:A,0))</f>
        <v>GRA - Lower Granite Dam Adult</v>
      </c>
      <c r="I376" t="str">
        <f>_xlfn.XLOOKUP(L376,'Interrogation Summary Hydro'!A:A,'Interrogation Summary Hydro'!D:D,"No hydrosystem detection")</f>
        <v>GRA - Lower Granite Dam Adult</v>
      </c>
      <c r="J376" s="2">
        <f>_xlfn.XLOOKUP(L376,'Interrogation Summary Hydro'!A:A,'Interrogation Summary Hydro'!E:E,"#NA")</f>
        <v>45565.463402777779</v>
      </c>
      <c r="K376" s="2" t="str" cm="1">
        <f t="array" ref="K376">VLOOKUP($L376&amp;U376,CHOOSE({1,2},MULTILOOKUP!$A$2:$A$436&amp;MULTILOOKUP!$B$2:$B$436,MULTILOOKUP!$C$2:$C$436),2,FALSE)</f>
        <v>A2</v>
      </c>
      <c r="L376" t="s">
        <v>407</v>
      </c>
      <c r="M376" t="s">
        <v>354</v>
      </c>
      <c r="N376">
        <v>3</v>
      </c>
      <c r="O376" t="s">
        <v>20</v>
      </c>
      <c r="P376">
        <v>2</v>
      </c>
      <c r="Q376" t="s">
        <v>21</v>
      </c>
      <c r="R376" t="s">
        <v>22</v>
      </c>
      <c r="S376" t="s">
        <v>23</v>
      </c>
      <c r="T376" t="s">
        <v>29</v>
      </c>
      <c r="U376" s="1">
        <v>45730.828680555554</v>
      </c>
      <c r="V376" t="s">
        <v>36</v>
      </c>
      <c r="W376" t="s">
        <v>54</v>
      </c>
      <c r="X376" s="2">
        <v>45565</v>
      </c>
      <c r="Y376" s="2">
        <v>45565</v>
      </c>
      <c r="Z376" t="s">
        <v>54</v>
      </c>
      <c r="AA376">
        <v>850</v>
      </c>
      <c r="AB376" t="s">
        <v>28</v>
      </c>
      <c r="AC376">
        <v>1</v>
      </c>
    </row>
    <row r="377" spans="1:29" x14ac:dyDescent="0.25">
      <c r="A377">
        <f t="shared" si="20"/>
        <v>1</v>
      </c>
      <c r="B377">
        <f t="shared" si="21"/>
        <v>1</v>
      </c>
      <c r="C377" t="str">
        <f t="shared" si="22"/>
        <v>SY2025</v>
      </c>
      <c r="D377">
        <f t="shared" si="23"/>
        <v>0</v>
      </c>
      <c r="E377" t="str">
        <f>VLOOKUP(L377,Hydro[],2,FALSE)</f>
        <v>GRA - Lower Granite Dam Adult</v>
      </c>
      <c r="F377">
        <f>MATCH(L377,'VLOOKUP Function'!A:A,0)</f>
        <v>174</v>
      </c>
      <c r="G377" t="str" cm="1">
        <f t="array" ref="G377">INDEX('VLOOKUP Function'!B:B,F377)</f>
        <v>GRA - Lower Granite Dam Adult</v>
      </c>
      <c r="H377" t="str">
        <f>INDEX('VLOOKUP Function'!B:B, MATCH('Interrogation Detail Lochsa'!L377,'VLOOKUP Function'!A:A,0))</f>
        <v>GRA - Lower Granite Dam Adult</v>
      </c>
      <c r="I377" t="str">
        <f>_xlfn.XLOOKUP(L377,'Interrogation Summary Hydro'!A:A,'Interrogation Summary Hydro'!D:D,"No hydrosystem detection")</f>
        <v>GRA - Lower Granite Dam Adult</v>
      </c>
      <c r="J377" s="2">
        <f>_xlfn.XLOOKUP(L377,'Interrogation Summary Hydro'!A:A,'Interrogation Summary Hydro'!E:E,"#NA")</f>
        <v>45556.463460648149</v>
      </c>
      <c r="K377" s="2" t="str" cm="1">
        <f t="array" ref="K377">VLOOKUP($L377&amp;U377,CHOOSE({1,2},MULTILOOKUP!$A$2:$A$436&amp;MULTILOOKUP!$B$2:$B$436,MULTILOOKUP!$C$2:$C$436),2,FALSE)</f>
        <v>BA</v>
      </c>
      <c r="L377" t="s">
        <v>408</v>
      </c>
      <c r="M377" t="s">
        <v>409</v>
      </c>
      <c r="N377">
        <v>3</v>
      </c>
      <c r="O377" t="s">
        <v>20</v>
      </c>
      <c r="P377">
        <v>2</v>
      </c>
      <c r="Q377" t="s">
        <v>21</v>
      </c>
      <c r="R377" t="s">
        <v>22</v>
      </c>
      <c r="S377" t="s">
        <v>23</v>
      </c>
      <c r="T377" t="s">
        <v>24</v>
      </c>
      <c r="U377" s="1">
        <v>45745.696053240739</v>
      </c>
      <c r="V377" t="s">
        <v>39</v>
      </c>
      <c r="W377" t="s">
        <v>54</v>
      </c>
      <c r="X377" s="2">
        <v>45556</v>
      </c>
      <c r="Y377" s="2">
        <v>45556</v>
      </c>
      <c r="Z377" t="s">
        <v>54</v>
      </c>
      <c r="AA377">
        <v>780</v>
      </c>
      <c r="AB377" t="s">
        <v>28</v>
      </c>
      <c r="AC377">
        <v>1</v>
      </c>
    </row>
    <row r="378" spans="1:29" x14ac:dyDescent="0.25">
      <c r="A378">
        <f t="shared" si="20"/>
        <v>0</v>
      </c>
      <c r="B378">
        <f t="shared" si="21"/>
        <v>2</v>
      </c>
      <c r="C378" t="str">
        <f t="shared" si="22"/>
        <v>SY2025</v>
      </c>
      <c r="D378">
        <f t="shared" si="23"/>
        <v>0</v>
      </c>
      <c r="E378" t="str">
        <f>VLOOKUP(L378,Hydro[],2,FALSE)</f>
        <v>GRA - Lower Granite Dam Adult</v>
      </c>
      <c r="F378">
        <f>MATCH(L378,'VLOOKUP Function'!A:A,0)</f>
        <v>174</v>
      </c>
      <c r="G378" t="str" cm="1">
        <f t="array" ref="G378">INDEX('VLOOKUP Function'!B:B,F378)</f>
        <v>GRA - Lower Granite Dam Adult</v>
      </c>
      <c r="H378" t="str">
        <f>INDEX('VLOOKUP Function'!B:B, MATCH('Interrogation Detail Lochsa'!L378,'VLOOKUP Function'!A:A,0))</f>
        <v>GRA - Lower Granite Dam Adult</v>
      </c>
      <c r="I378" t="str">
        <f>_xlfn.XLOOKUP(L378,'Interrogation Summary Hydro'!A:A,'Interrogation Summary Hydro'!D:D,"No hydrosystem detection")</f>
        <v>GRA - Lower Granite Dam Adult</v>
      </c>
      <c r="J378" s="2">
        <f>_xlfn.XLOOKUP(L378,'Interrogation Summary Hydro'!A:A,'Interrogation Summary Hydro'!E:E,"#NA")</f>
        <v>45556.463460648149</v>
      </c>
      <c r="K378" s="2" t="str" cm="1">
        <f t="array" ref="K378">VLOOKUP($L378&amp;U378,CHOOSE({1,2},MULTILOOKUP!$A$2:$A$436&amp;MULTILOOKUP!$B$2:$B$436,MULTILOOKUP!$C$2:$C$436),2,FALSE)</f>
        <v>BB</v>
      </c>
      <c r="L378" t="s">
        <v>408</v>
      </c>
      <c r="M378" t="s">
        <v>409</v>
      </c>
      <c r="N378">
        <v>3</v>
      </c>
      <c r="O378" t="s">
        <v>20</v>
      </c>
      <c r="P378">
        <v>2</v>
      </c>
      <c r="Q378" t="s">
        <v>21</v>
      </c>
      <c r="R378" t="s">
        <v>22</v>
      </c>
      <c r="S378" t="s">
        <v>23</v>
      </c>
      <c r="T378" t="s">
        <v>24</v>
      </c>
      <c r="U378" s="1">
        <v>45745.697824074072</v>
      </c>
      <c r="V378" t="s">
        <v>199</v>
      </c>
      <c r="W378" t="s">
        <v>54</v>
      </c>
      <c r="X378" s="2">
        <v>45556</v>
      </c>
      <c r="Y378" s="2">
        <v>45556</v>
      </c>
      <c r="Z378" t="s">
        <v>54</v>
      </c>
      <c r="AA378">
        <v>780</v>
      </c>
      <c r="AB378" t="s">
        <v>28</v>
      </c>
      <c r="AC378">
        <v>1</v>
      </c>
    </row>
    <row r="379" spans="1:29" x14ac:dyDescent="0.25">
      <c r="A379">
        <f t="shared" si="20"/>
        <v>1</v>
      </c>
      <c r="B379">
        <f t="shared" si="21"/>
        <v>1</v>
      </c>
      <c r="C379" t="str">
        <f t="shared" si="22"/>
        <v>SY2025</v>
      </c>
      <c r="D379">
        <f t="shared" si="23"/>
        <v>0</v>
      </c>
      <c r="E379" t="str">
        <f>VLOOKUP(L379,Hydro[],2,FALSE)</f>
        <v>GRA - Lower Granite Dam Adult</v>
      </c>
      <c r="F379">
        <f>MATCH(L379,'VLOOKUP Function'!A:A,0)</f>
        <v>175</v>
      </c>
      <c r="G379" t="str" cm="1">
        <f t="array" ref="G379">INDEX('VLOOKUP Function'!B:B,F379)</f>
        <v>GRA - Lower Granite Dam Adult</v>
      </c>
      <c r="H379" t="str">
        <f>INDEX('VLOOKUP Function'!B:B, MATCH('Interrogation Detail Lochsa'!L379,'VLOOKUP Function'!A:A,0))</f>
        <v>GRA - Lower Granite Dam Adult</v>
      </c>
      <c r="I379" t="str">
        <f>_xlfn.XLOOKUP(L379,'Interrogation Summary Hydro'!A:A,'Interrogation Summary Hydro'!D:D,"No hydrosystem detection")</f>
        <v>GRA - Lower Granite Dam Adult</v>
      </c>
      <c r="J379" s="2">
        <f>_xlfn.XLOOKUP(L379,'Interrogation Summary Hydro'!A:A,'Interrogation Summary Hydro'!E:E,"#NA")</f>
        <v>45554.489814814813</v>
      </c>
      <c r="K379" s="2" t="str" cm="1">
        <f t="array" ref="K379">VLOOKUP($L379&amp;U379,CHOOSE({1,2},MULTILOOKUP!$A$2:$A$436&amp;MULTILOOKUP!$B$2:$B$436,MULTILOOKUP!$C$2:$C$436),2,FALSE)</f>
        <v>BA</v>
      </c>
      <c r="L379" t="s">
        <v>410</v>
      </c>
      <c r="M379" t="s">
        <v>411</v>
      </c>
      <c r="N379">
        <v>3</v>
      </c>
      <c r="O379" t="s">
        <v>20</v>
      </c>
      <c r="P379">
        <v>2</v>
      </c>
      <c r="Q379" t="s">
        <v>21</v>
      </c>
      <c r="R379" t="s">
        <v>22</v>
      </c>
      <c r="S379" t="s">
        <v>23</v>
      </c>
      <c r="T379" t="s">
        <v>24</v>
      </c>
      <c r="U379" s="1">
        <v>45747.223877314813</v>
      </c>
      <c r="V379" t="s">
        <v>39</v>
      </c>
      <c r="W379" t="s">
        <v>54</v>
      </c>
      <c r="X379" s="2">
        <v>45554</v>
      </c>
      <c r="Y379" s="2">
        <v>45554</v>
      </c>
      <c r="Z379" t="s">
        <v>54</v>
      </c>
      <c r="AA379">
        <v>760</v>
      </c>
      <c r="AB379" t="s">
        <v>28</v>
      </c>
      <c r="AC379">
        <v>1</v>
      </c>
    </row>
    <row r="380" spans="1:29" x14ac:dyDescent="0.25">
      <c r="A380">
        <f t="shared" si="20"/>
        <v>0</v>
      </c>
      <c r="B380">
        <f t="shared" si="21"/>
        <v>2</v>
      </c>
      <c r="C380" t="str">
        <f t="shared" si="22"/>
        <v>SY2025</v>
      </c>
      <c r="D380">
        <f t="shared" si="23"/>
        <v>0</v>
      </c>
      <c r="E380" t="str">
        <f>VLOOKUP(L380,Hydro[],2,FALSE)</f>
        <v>GRA - Lower Granite Dam Adult</v>
      </c>
      <c r="F380">
        <f>MATCH(L380,'VLOOKUP Function'!A:A,0)</f>
        <v>175</v>
      </c>
      <c r="G380" t="str" cm="1">
        <f t="array" ref="G380">INDEX('VLOOKUP Function'!B:B,F380)</f>
        <v>GRA - Lower Granite Dam Adult</v>
      </c>
      <c r="H380" t="str">
        <f>INDEX('VLOOKUP Function'!B:B, MATCH('Interrogation Detail Lochsa'!L380,'VLOOKUP Function'!A:A,0))</f>
        <v>GRA - Lower Granite Dam Adult</v>
      </c>
      <c r="I380" t="str">
        <f>_xlfn.XLOOKUP(L380,'Interrogation Summary Hydro'!A:A,'Interrogation Summary Hydro'!D:D,"No hydrosystem detection")</f>
        <v>GRA - Lower Granite Dam Adult</v>
      </c>
      <c r="J380" s="2">
        <f>_xlfn.XLOOKUP(L380,'Interrogation Summary Hydro'!A:A,'Interrogation Summary Hydro'!E:E,"#NA")</f>
        <v>45554.489814814813</v>
      </c>
      <c r="K380" s="2" t="str" cm="1">
        <f t="array" ref="K380">VLOOKUP($L380&amp;U380,CHOOSE({1,2},MULTILOOKUP!$A$2:$A$436&amp;MULTILOOKUP!$B$2:$B$436,MULTILOOKUP!$C$2:$C$436),2,FALSE)</f>
        <v>B4</v>
      </c>
      <c r="L380" t="s">
        <v>410</v>
      </c>
      <c r="M380" t="s">
        <v>411</v>
      </c>
      <c r="N380">
        <v>3</v>
      </c>
      <c r="O380" t="s">
        <v>20</v>
      </c>
      <c r="P380">
        <v>2</v>
      </c>
      <c r="Q380" t="s">
        <v>21</v>
      </c>
      <c r="R380" t="s">
        <v>22</v>
      </c>
      <c r="S380" t="s">
        <v>23</v>
      </c>
      <c r="T380" t="s">
        <v>29</v>
      </c>
      <c r="U380" s="1">
        <v>45747.413495370369</v>
      </c>
      <c r="V380" t="s">
        <v>89</v>
      </c>
      <c r="W380" t="s">
        <v>54</v>
      </c>
      <c r="X380" s="2">
        <v>45554</v>
      </c>
      <c r="Y380" s="2">
        <v>45554</v>
      </c>
      <c r="Z380" t="s">
        <v>54</v>
      </c>
      <c r="AA380">
        <v>760</v>
      </c>
      <c r="AB380" t="s">
        <v>28</v>
      </c>
      <c r="AC380">
        <v>1</v>
      </c>
    </row>
    <row r="381" spans="1:29" x14ac:dyDescent="0.25">
      <c r="A381">
        <f t="shared" si="20"/>
        <v>1</v>
      </c>
      <c r="B381">
        <f t="shared" si="21"/>
        <v>1</v>
      </c>
      <c r="C381" t="str">
        <f t="shared" si="22"/>
        <v>SY2025</v>
      </c>
      <c r="D381">
        <f t="shared" si="23"/>
        <v>0</v>
      </c>
      <c r="E381" t="str">
        <f>VLOOKUP(L381,Hydro[],2,FALSE)</f>
        <v>GRA - Lower Granite Dam Adult</v>
      </c>
      <c r="F381">
        <f>MATCH(L381,'VLOOKUP Function'!A:A,0)</f>
        <v>176</v>
      </c>
      <c r="G381" t="str" cm="1">
        <f t="array" ref="G381">INDEX('VLOOKUP Function'!B:B,F381)</f>
        <v>GRA - Lower Granite Dam Adult</v>
      </c>
      <c r="H381" t="str">
        <f>INDEX('VLOOKUP Function'!B:B, MATCH('Interrogation Detail Lochsa'!L381,'VLOOKUP Function'!A:A,0))</f>
        <v>GRA - Lower Granite Dam Adult</v>
      </c>
      <c r="I381" t="str">
        <f>_xlfn.XLOOKUP(L381,'Interrogation Summary Hydro'!A:A,'Interrogation Summary Hydro'!D:D,"No hydrosystem detection")</f>
        <v>GRA - Lower Granite Dam Adult</v>
      </c>
      <c r="J381" s="2">
        <f>_xlfn.XLOOKUP(L381,'Interrogation Summary Hydro'!A:A,'Interrogation Summary Hydro'!E:E,"#NA")</f>
        <v>45554.456099537034</v>
      </c>
      <c r="K381" s="2" t="str" cm="1">
        <f t="array" ref="K381">VLOOKUP($L381&amp;U381,CHOOSE({1,2},MULTILOOKUP!$A$2:$A$436&amp;MULTILOOKUP!$B$2:$B$436,MULTILOOKUP!$C$2:$C$436),2,FALSE)</f>
        <v>A2</v>
      </c>
      <c r="L381" t="s">
        <v>412</v>
      </c>
      <c r="M381" t="s">
        <v>411</v>
      </c>
      <c r="N381">
        <v>3</v>
      </c>
      <c r="O381" t="s">
        <v>20</v>
      </c>
      <c r="P381">
        <v>2</v>
      </c>
      <c r="Q381" t="s">
        <v>21</v>
      </c>
      <c r="R381" t="s">
        <v>22</v>
      </c>
      <c r="S381" t="s">
        <v>23</v>
      </c>
      <c r="T381" t="s">
        <v>29</v>
      </c>
      <c r="U381" s="1">
        <v>45730.90053240741</v>
      </c>
      <c r="V381" t="s">
        <v>36</v>
      </c>
      <c r="W381" t="s">
        <v>54</v>
      </c>
      <c r="X381" s="2">
        <v>45554</v>
      </c>
      <c r="Y381" s="2">
        <v>45554</v>
      </c>
      <c r="Z381" t="s">
        <v>54</v>
      </c>
      <c r="AA381">
        <v>880</v>
      </c>
      <c r="AB381" t="s">
        <v>28</v>
      </c>
      <c r="AC381">
        <v>1</v>
      </c>
    </row>
    <row r="382" spans="1:29" x14ac:dyDescent="0.25">
      <c r="A382">
        <f t="shared" si="20"/>
        <v>1</v>
      </c>
      <c r="B382">
        <f t="shared" si="21"/>
        <v>1</v>
      </c>
      <c r="C382" t="str">
        <f t="shared" si="22"/>
        <v>SY2025</v>
      </c>
      <c r="D382">
        <f t="shared" si="23"/>
        <v>0</v>
      </c>
      <c r="E382" t="str">
        <f>VLOOKUP(L382,Hydro[],2,FALSE)</f>
        <v>GRA - Lower Granite Dam Adult</v>
      </c>
      <c r="F382">
        <f>MATCH(L382,'VLOOKUP Function'!A:A,0)</f>
        <v>177</v>
      </c>
      <c r="G382" t="str" cm="1">
        <f t="array" ref="G382">INDEX('VLOOKUP Function'!B:B,F382)</f>
        <v>GRA - Lower Granite Dam Adult</v>
      </c>
      <c r="H382" t="str">
        <f>INDEX('VLOOKUP Function'!B:B, MATCH('Interrogation Detail Lochsa'!L382,'VLOOKUP Function'!A:A,0))</f>
        <v>GRA - Lower Granite Dam Adult</v>
      </c>
      <c r="I382" t="str">
        <f>_xlfn.XLOOKUP(L382,'Interrogation Summary Hydro'!A:A,'Interrogation Summary Hydro'!D:D,"No hydrosystem detection")</f>
        <v>GRA - Lower Granite Dam Adult</v>
      </c>
      <c r="J382" s="2">
        <f>_xlfn.XLOOKUP(L382,'Interrogation Summary Hydro'!A:A,'Interrogation Summary Hydro'!E:E,"#NA")</f>
        <v>45556.596851851849</v>
      </c>
      <c r="K382" s="2" t="str" cm="1">
        <f t="array" ref="K382">VLOOKUP($L382&amp;U382,CHOOSE({1,2},MULTILOOKUP!$A$2:$A$436&amp;MULTILOOKUP!$B$2:$B$436,MULTILOOKUP!$C$2:$C$436),2,FALSE)</f>
        <v>A2</v>
      </c>
      <c r="L382" t="s">
        <v>413</v>
      </c>
      <c r="M382" t="s">
        <v>409</v>
      </c>
      <c r="N382">
        <v>3</v>
      </c>
      <c r="O382" t="s">
        <v>20</v>
      </c>
      <c r="P382">
        <v>2</v>
      </c>
      <c r="Q382" t="s">
        <v>21</v>
      </c>
      <c r="R382" t="s">
        <v>22</v>
      </c>
      <c r="S382" t="s">
        <v>23</v>
      </c>
      <c r="T382" t="s">
        <v>29</v>
      </c>
      <c r="U382" s="1">
        <v>45728.948657407411</v>
      </c>
      <c r="V382" t="s">
        <v>36</v>
      </c>
      <c r="W382" t="s">
        <v>54</v>
      </c>
      <c r="X382" s="2">
        <v>45556</v>
      </c>
      <c r="Y382" s="2">
        <v>45556</v>
      </c>
      <c r="Z382" t="s">
        <v>54</v>
      </c>
      <c r="AA382">
        <v>830</v>
      </c>
      <c r="AB382" t="s">
        <v>28</v>
      </c>
      <c r="AC382">
        <v>1</v>
      </c>
    </row>
    <row r="383" spans="1:29" x14ac:dyDescent="0.25">
      <c r="A383">
        <f t="shared" si="20"/>
        <v>1</v>
      </c>
      <c r="B383">
        <f t="shared" si="21"/>
        <v>1</v>
      </c>
      <c r="C383" t="str">
        <f t="shared" si="22"/>
        <v>SY2025</v>
      </c>
      <c r="D383">
        <f t="shared" si="23"/>
        <v>0</v>
      </c>
      <c r="E383" t="str">
        <f>VLOOKUP(L383,Hydro[],2,FALSE)</f>
        <v>GRA - Lower Granite Dam Adult</v>
      </c>
      <c r="F383">
        <f>MATCH(L383,'VLOOKUP Function'!A:A,0)</f>
        <v>178</v>
      </c>
      <c r="G383" t="str" cm="1">
        <f t="array" ref="G383">INDEX('VLOOKUP Function'!B:B,F383)</f>
        <v>GRA - Lower Granite Dam Adult</v>
      </c>
      <c r="H383" t="str">
        <f>INDEX('VLOOKUP Function'!B:B, MATCH('Interrogation Detail Lochsa'!L383,'VLOOKUP Function'!A:A,0))</f>
        <v>GRA - Lower Granite Dam Adult</v>
      </c>
      <c r="I383" t="str">
        <f>_xlfn.XLOOKUP(L383,'Interrogation Summary Hydro'!A:A,'Interrogation Summary Hydro'!D:D,"No hydrosystem detection")</f>
        <v>GRA - Lower Granite Dam Adult</v>
      </c>
      <c r="J383" s="2">
        <f>_xlfn.XLOOKUP(L383,'Interrogation Summary Hydro'!A:A,'Interrogation Summary Hydro'!E:E,"#NA")</f>
        <v>45554.436967592592</v>
      </c>
      <c r="K383" s="2" t="str" cm="1">
        <f t="array" ref="K383">VLOOKUP($L383&amp;U383,CHOOSE({1,2},MULTILOOKUP!$A$2:$A$436&amp;MULTILOOKUP!$B$2:$B$436,MULTILOOKUP!$C$2:$C$436),2,FALSE)</f>
        <v>A2</v>
      </c>
      <c r="L383" t="s">
        <v>414</v>
      </c>
      <c r="M383" t="s">
        <v>411</v>
      </c>
      <c r="N383">
        <v>3</v>
      </c>
      <c r="O383" t="s">
        <v>20</v>
      </c>
      <c r="P383">
        <v>2</v>
      </c>
      <c r="Q383" t="s">
        <v>21</v>
      </c>
      <c r="R383" t="s">
        <v>22</v>
      </c>
      <c r="S383" t="s">
        <v>23</v>
      </c>
      <c r="T383" t="s">
        <v>24</v>
      </c>
      <c r="U383" s="1">
        <v>45755.586006944446</v>
      </c>
      <c r="V383" t="s">
        <v>36</v>
      </c>
      <c r="W383" t="s">
        <v>54</v>
      </c>
      <c r="X383" s="2">
        <v>45554</v>
      </c>
      <c r="Y383" s="2">
        <v>45554</v>
      </c>
      <c r="Z383" t="s">
        <v>54</v>
      </c>
      <c r="AA383">
        <v>770</v>
      </c>
      <c r="AB383" t="s">
        <v>28</v>
      </c>
      <c r="AC383">
        <v>1</v>
      </c>
    </row>
    <row r="384" spans="1:29" x14ac:dyDescent="0.25">
      <c r="A384">
        <f t="shared" si="20"/>
        <v>0</v>
      </c>
      <c r="B384">
        <f t="shared" si="21"/>
        <v>2</v>
      </c>
      <c r="C384" t="str">
        <f t="shared" si="22"/>
        <v>SY2025</v>
      </c>
      <c r="D384">
        <f t="shared" si="23"/>
        <v>0</v>
      </c>
      <c r="E384" t="str">
        <f>VLOOKUP(L384,Hydro[],2,FALSE)</f>
        <v>GRA - Lower Granite Dam Adult</v>
      </c>
      <c r="F384">
        <f>MATCH(L384,'VLOOKUP Function'!A:A,0)</f>
        <v>178</v>
      </c>
      <c r="G384" t="str" cm="1">
        <f t="array" ref="G384">INDEX('VLOOKUP Function'!B:B,F384)</f>
        <v>GRA - Lower Granite Dam Adult</v>
      </c>
      <c r="H384" t="str">
        <f>INDEX('VLOOKUP Function'!B:B, MATCH('Interrogation Detail Lochsa'!L384,'VLOOKUP Function'!A:A,0))</f>
        <v>GRA - Lower Granite Dam Adult</v>
      </c>
      <c r="I384" t="str">
        <f>_xlfn.XLOOKUP(L384,'Interrogation Summary Hydro'!A:A,'Interrogation Summary Hydro'!D:D,"No hydrosystem detection")</f>
        <v>GRA - Lower Granite Dam Adult</v>
      </c>
      <c r="J384" s="2">
        <f>_xlfn.XLOOKUP(L384,'Interrogation Summary Hydro'!A:A,'Interrogation Summary Hydro'!E:E,"#NA")</f>
        <v>45554.436967592592</v>
      </c>
      <c r="K384" s="2" t="str" cm="1">
        <f t="array" ref="K384">VLOOKUP($L384&amp;U384,CHOOSE({1,2},MULTILOOKUP!$A$2:$A$436&amp;MULTILOOKUP!$B$2:$B$436,MULTILOOKUP!$C$2:$C$436),2,FALSE)</f>
        <v>A1</v>
      </c>
      <c r="L384" t="s">
        <v>414</v>
      </c>
      <c r="M384" t="s">
        <v>411</v>
      </c>
      <c r="N384">
        <v>3</v>
      </c>
      <c r="O384" t="s">
        <v>20</v>
      </c>
      <c r="P384">
        <v>2</v>
      </c>
      <c r="Q384" t="s">
        <v>21</v>
      </c>
      <c r="R384" t="s">
        <v>22</v>
      </c>
      <c r="S384" t="s">
        <v>23</v>
      </c>
      <c r="T384" t="s">
        <v>29</v>
      </c>
      <c r="U384" s="1">
        <v>45755.734039351853</v>
      </c>
      <c r="V384" t="s">
        <v>33</v>
      </c>
      <c r="W384" t="s">
        <v>54</v>
      </c>
      <c r="X384" s="2">
        <v>45554</v>
      </c>
      <c r="Y384" s="2">
        <v>45554</v>
      </c>
      <c r="Z384" t="s">
        <v>54</v>
      </c>
      <c r="AA384">
        <v>770</v>
      </c>
      <c r="AB384" t="s">
        <v>28</v>
      </c>
      <c r="AC384">
        <v>1</v>
      </c>
    </row>
    <row r="385" spans="1:29" x14ac:dyDescent="0.25">
      <c r="A385">
        <f t="shared" si="20"/>
        <v>0</v>
      </c>
      <c r="B385">
        <f t="shared" si="21"/>
        <v>3</v>
      </c>
      <c r="C385" t="str">
        <f t="shared" si="22"/>
        <v>SY2025</v>
      </c>
      <c r="D385">
        <f t="shared" si="23"/>
        <v>0</v>
      </c>
      <c r="E385" t="str">
        <f>VLOOKUP(L385,Hydro[],2,FALSE)</f>
        <v>GRA - Lower Granite Dam Adult</v>
      </c>
      <c r="F385">
        <f>MATCH(L385,'VLOOKUP Function'!A:A,0)</f>
        <v>178</v>
      </c>
      <c r="G385" t="str" cm="1">
        <f t="array" ref="G385">INDEX('VLOOKUP Function'!B:B,F385)</f>
        <v>GRA - Lower Granite Dam Adult</v>
      </c>
      <c r="H385" t="str">
        <f>INDEX('VLOOKUP Function'!B:B, MATCH('Interrogation Detail Lochsa'!L385,'VLOOKUP Function'!A:A,0))</f>
        <v>GRA - Lower Granite Dam Adult</v>
      </c>
      <c r="I385" t="str">
        <f>_xlfn.XLOOKUP(L385,'Interrogation Summary Hydro'!A:A,'Interrogation Summary Hydro'!D:D,"No hydrosystem detection")</f>
        <v>GRA - Lower Granite Dam Adult</v>
      </c>
      <c r="J385" s="2">
        <f>_xlfn.XLOOKUP(L385,'Interrogation Summary Hydro'!A:A,'Interrogation Summary Hydro'!E:E,"#NA")</f>
        <v>45554.436967592592</v>
      </c>
      <c r="K385" s="2" t="str" cm="1">
        <f t="array" ref="K385">VLOOKUP($L385&amp;U385,CHOOSE({1,2},MULTILOOKUP!$A$2:$A$436&amp;MULTILOOKUP!$B$2:$B$436,MULTILOOKUP!$C$2:$C$436),2,FALSE)</f>
        <v>A2</v>
      </c>
      <c r="L385" t="s">
        <v>414</v>
      </c>
      <c r="M385" t="s">
        <v>411</v>
      </c>
      <c r="N385">
        <v>3</v>
      </c>
      <c r="O385" t="s">
        <v>20</v>
      </c>
      <c r="P385">
        <v>2</v>
      </c>
      <c r="Q385" t="s">
        <v>21</v>
      </c>
      <c r="R385" t="s">
        <v>22</v>
      </c>
      <c r="S385" t="s">
        <v>23</v>
      </c>
      <c r="T385" t="s">
        <v>29</v>
      </c>
      <c r="U385" s="1">
        <v>45755.734074074076</v>
      </c>
      <c r="V385" t="s">
        <v>36</v>
      </c>
      <c r="W385" t="s">
        <v>54</v>
      </c>
      <c r="X385" s="2">
        <v>45554</v>
      </c>
      <c r="Y385" s="2">
        <v>45554</v>
      </c>
      <c r="Z385" t="s">
        <v>54</v>
      </c>
      <c r="AA385">
        <v>770</v>
      </c>
      <c r="AB385" t="s">
        <v>28</v>
      </c>
      <c r="AC385">
        <v>1</v>
      </c>
    </row>
    <row r="386" spans="1:29" x14ac:dyDescent="0.25">
      <c r="A386">
        <f t="shared" si="20"/>
        <v>1</v>
      </c>
      <c r="B386">
        <f t="shared" si="21"/>
        <v>1</v>
      </c>
      <c r="C386" t="str">
        <f t="shared" si="22"/>
        <v>SY2025</v>
      </c>
      <c r="D386">
        <f t="shared" si="23"/>
        <v>0</v>
      </c>
      <c r="E386" t="str">
        <f>VLOOKUP(L386,Hydro[],2,FALSE)</f>
        <v>GRA - Lower Granite Dam Adult</v>
      </c>
      <c r="F386">
        <f>MATCH(L386,'VLOOKUP Function'!A:A,0)</f>
        <v>179</v>
      </c>
      <c r="G386" t="str" cm="1">
        <f t="array" ref="G386">INDEX('VLOOKUP Function'!B:B,F386)</f>
        <v>GRA - Lower Granite Dam Adult</v>
      </c>
      <c r="H386" t="str">
        <f>INDEX('VLOOKUP Function'!B:B, MATCH('Interrogation Detail Lochsa'!L386,'VLOOKUP Function'!A:A,0))</f>
        <v>GRA - Lower Granite Dam Adult</v>
      </c>
      <c r="I386" t="str">
        <f>_xlfn.XLOOKUP(L386,'Interrogation Summary Hydro'!A:A,'Interrogation Summary Hydro'!D:D,"No hydrosystem detection")</f>
        <v>GRA - Lower Granite Dam Adult</v>
      </c>
      <c r="J386" s="2">
        <f>_xlfn.XLOOKUP(L386,'Interrogation Summary Hydro'!A:A,'Interrogation Summary Hydro'!E:E,"#NA")</f>
        <v>45554.502685185187</v>
      </c>
      <c r="K386" s="2" t="str" cm="1">
        <f t="array" ref="K386">VLOOKUP($L386&amp;U386,CHOOSE({1,2},MULTILOOKUP!$A$2:$A$436&amp;MULTILOOKUP!$B$2:$B$436,MULTILOOKUP!$C$2:$C$436),2,FALSE)</f>
        <v>A3</v>
      </c>
      <c r="L386" t="s">
        <v>415</v>
      </c>
      <c r="M386" t="s">
        <v>411</v>
      </c>
      <c r="N386">
        <v>3</v>
      </c>
      <c r="O386" t="s">
        <v>20</v>
      </c>
      <c r="P386">
        <v>2</v>
      </c>
      <c r="Q386" t="s">
        <v>21</v>
      </c>
      <c r="R386" t="s">
        <v>22</v>
      </c>
      <c r="S386" t="s">
        <v>23</v>
      </c>
      <c r="T386" t="s">
        <v>29</v>
      </c>
      <c r="U386" s="1">
        <v>45738.836064814815</v>
      </c>
      <c r="V386" t="s">
        <v>30</v>
      </c>
      <c r="W386" t="s">
        <v>54</v>
      </c>
      <c r="X386" s="2">
        <v>45554</v>
      </c>
      <c r="Y386" s="2">
        <v>45554</v>
      </c>
      <c r="Z386" t="s">
        <v>54</v>
      </c>
      <c r="AA386">
        <v>890</v>
      </c>
      <c r="AB386" t="s">
        <v>28</v>
      </c>
      <c r="AC386">
        <v>1</v>
      </c>
    </row>
    <row r="387" spans="1:29" x14ac:dyDescent="0.25">
      <c r="A387">
        <f t="shared" si="20"/>
        <v>1</v>
      </c>
      <c r="B387">
        <f t="shared" si="21"/>
        <v>1</v>
      </c>
      <c r="C387" t="str">
        <f t="shared" si="22"/>
        <v>SY2025</v>
      </c>
      <c r="D387">
        <f t="shared" si="23"/>
        <v>0</v>
      </c>
      <c r="E387" t="str">
        <f>VLOOKUP(L387,Hydro[],2,FALSE)</f>
        <v>GRA - Lower Granite Dam Adult</v>
      </c>
      <c r="F387">
        <f>MATCH(L387,'VLOOKUP Function'!A:A,0)</f>
        <v>180</v>
      </c>
      <c r="G387" t="str" cm="1">
        <f t="array" ref="G387">INDEX('VLOOKUP Function'!B:B,F387)</f>
        <v>GRA - Lower Granite Dam Adult</v>
      </c>
      <c r="H387" t="str">
        <f>INDEX('VLOOKUP Function'!B:B, MATCH('Interrogation Detail Lochsa'!L387,'VLOOKUP Function'!A:A,0))</f>
        <v>GRA - Lower Granite Dam Adult</v>
      </c>
      <c r="I387" t="str">
        <f>_xlfn.XLOOKUP(L387,'Interrogation Summary Hydro'!A:A,'Interrogation Summary Hydro'!D:D,"No hydrosystem detection")</f>
        <v>GRA - Lower Granite Dam Adult</v>
      </c>
      <c r="J387" s="2">
        <f>_xlfn.XLOOKUP(L387,'Interrogation Summary Hydro'!A:A,'Interrogation Summary Hydro'!E:E,"#NA")</f>
        <v>45551.541574074072</v>
      </c>
      <c r="K387" s="2" t="str" cm="1">
        <f t="array" ref="K387">VLOOKUP($L387&amp;U387,CHOOSE({1,2},MULTILOOKUP!$A$2:$A$436&amp;MULTILOOKUP!$B$2:$B$436,MULTILOOKUP!$C$2:$C$436),2,FALSE)</f>
        <v>B6</v>
      </c>
      <c r="L387" t="s">
        <v>416</v>
      </c>
      <c r="M387" t="s">
        <v>384</v>
      </c>
      <c r="N387">
        <v>3</v>
      </c>
      <c r="O387" t="s">
        <v>20</v>
      </c>
      <c r="P387">
        <v>2</v>
      </c>
      <c r="Q387" t="s">
        <v>21</v>
      </c>
      <c r="R387" t="s">
        <v>22</v>
      </c>
      <c r="S387" t="s">
        <v>23</v>
      </c>
      <c r="T387" t="s">
        <v>24</v>
      </c>
      <c r="U387" s="1">
        <v>45730.986620370371</v>
      </c>
      <c r="V387" t="s">
        <v>59</v>
      </c>
      <c r="W387" t="s">
        <v>54</v>
      </c>
      <c r="X387" s="2">
        <v>45551</v>
      </c>
      <c r="Y387" s="2">
        <v>45551</v>
      </c>
      <c r="Z387" t="s">
        <v>54</v>
      </c>
      <c r="AA387">
        <v>740</v>
      </c>
      <c r="AB387" t="s">
        <v>28</v>
      </c>
      <c r="AC387">
        <v>1</v>
      </c>
    </row>
    <row r="388" spans="1:29" x14ac:dyDescent="0.25">
      <c r="A388">
        <f t="shared" si="20"/>
        <v>0</v>
      </c>
      <c r="B388">
        <f t="shared" si="21"/>
        <v>2</v>
      </c>
      <c r="C388" t="str">
        <f t="shared" si="22"/>
        <v>SY2025</v>
      </c>
      <c r="D388">
        <f t="shared" si="23"/>
        <v>0</v>
      </c>
      <c r="E388" t="str">
        <f>VLOOKUP(L388,Hydro[],2,FALSE)</f>
        <v>GRA - Lower Granite Dam Adult</v>
      </c>
      <c r="F388">
        <f>MATCH(L388,'VLOOKUP Function'!A:A,0)</f>
        <v>180</v>
      </c>
      <c r="G388" t="str" cm="1">
        <f t="array" ref="G388">INDEX('VLOOKUP Function'!B:B,F388)</f>
        <v>GRA - Lower Granite Dam Adult</v>
      </c>
      <c r="H388" t="str">
        <f>INDEX('VLOOKUP Function'!B:B, MATCH('Interrogation Detail Lochsa'!L388,'VLOOKUP Function'!A:A,0))</f>
        <v>GRA - Lower Granite Dam Adult</v>
      </c>
      <c r="I388" t="str">
        <f>_xlfn.XLOOKUP(L388,'Interrogation Summary Hydro'!A:A,'Interrogation Summary Hydro'!D:D,"No hydrosystem detection")</f>
        <v>GRA - Lower Granite Dam Adult</v>
      </c>
      <c r="J388" s="2">
        <f>_xlfn.XLOOKUP(L388,'Interrogation Summary Hydro'!A:A,'Interrogation Summary Hydro'!E:E,"#NA")</f>
        <v>45551.541574074072</v>
      </c>
      <c r="K388" s="2" t="str" cm="1">
        <f t="array" ref="K388">VLOOKUP($L388&amp;U388,CHOOSE({1,2},MULTILOOKUP!$A$2:$A$436&amp;MULTILOOKUP!$B$2:$B$436,MULTILOOKUP!$C$2:$C$436),2,FALSE)</f>
        <v>A1</v>
      </c>
      <c r="L388" t="s">
        <v>416</v>
      </c>
      <c r="M388" t="s">
        <v>384</v>
      </c>
      <c r="N388">
        <v>3</v>
      </c>
      <c r="O388" t="s">
        <v>20</v>
      </c>
      <c r="P388">
        <v>2</v>
      </c>
      <c r="Q388" t="s">
        <v>21</v>
      </c>
      <c r="R388" t="s">
        <v>22</v>
      </c>
      <c r="S388" t="s">
        <v>23</v>
      </c>
      <c r="T388" t="s">
        <v>29</v>
      </c>
      <c r="U388" s="1">
        <v>45731.185914351852</v>
      </c>
      <c r="V388" t="s">
        <v>33</v>
      </c>
      <c r="W388" t="s">
        <v>54</v>
      </c>
      <c r="X388" s="2">
        <v>45551</v>
      </c>
      <c r="Y388" s="2">
        <v>45551</v>
      </c>
      <c r="Z388" t="s">
        <v>54</v>
      </c>
      <c r="AA388">
        <v>740</v>
      </c>
      <c r="AB388" t="s">
        <v>28</v>
      </c>
      <c r="AC388">
        <v>1</v>
      </c>
    </row>
    <row r="389" spans="1:29" x14ac:dyDescent="0.25">
      <c r="A389">
        <f t="shared" ref="A389:A438" si="24">IF(L389=L388,0,1)</f>
        <v>0</v>
      </c>
      <c r="B389">
        <f t="shared" ref="B389:B438" si="25">IF(A389&lt;&gt;1, B388+1,1)</f>
        <v>3</v>
      </c>
      <c r="C389" t="str">
        <f t="shared" ref="C389:C438" si="26">IF(AND(U389&gt;$T$1,U389&lt;=$U$1),"SY2025", "NA")</f>
        <v>SY2025</v>
      </c>
      <c r="D389">
        <f t="shared" ref="D389:D438" si="27">DATEDIF(Y389,U389,"Y")</f>
        <v>0</v>
      </c>
      <c r="E389" t="str">
        <f>VLOOKUP(L389,Hydro[],2,FALSE)</f>
        <v>GRA - Lower Granite Dam Adult</v>
      </c>
      <c r="F389">
        <f>MATCH(L389,'VLOOKUP Function'!A:A,0)</f>
        <v>180</v>
      </c>
      <c r="G389" t="str" cm="1">
        <f t="array" ref="G389">INDEX('VLOOKUP Function'!B:B,F389)</f>
        <v>GRA - Lower Granite Dam Adult</v>
      </c>
      <c r="H389" t="str">
        <f>INDEX('VLOOKUP Function'!B:B, MATCH('Interrogation Detail Lochsa'!L389,'VLOOKUP Function'!A:A,0))</f>
        <v>GRA - Lower Granite Dam Adult</v>
      </c>
      <c r="I389" t="str">
        <f>_xlfn.XLOOKUP(L389,'Interrogation Summary Hydro'!A:A,'Interrogation Summary Hydro'!D:D,"No hydrosystem detection")</f>
        <v>GRA - Lower Granite Dam Adult</v>
      </c>
      <c r="J389" s="2">
        <f>_xlfn.XLOOKUP(L389,'Interrogation Summary Hydro'!A:A,'Interrogation Summary Hydro'!E:E,"#NA")</f>
        <v>45551.541574074072</v>
      </c>
      <c r="K389" s="2" t="str" cm="1">
        <f t="array" ref="K389">VLOOKUP($L389&amp;U389,CHOOSE({1,2},MULTILOOKUP!$A$2:$A$436&amp;MULTILOOKUP!$B$2:$B$436,MULTILOOKUP!$C$2:$C$436),2,FALSE)</f>
        <v>A2</v>
      </c>
      <c r="L389" t="s">
        <v>416</v>
      </c>
      <c r="M389" t="s">
        <v>384</v>
      </c>
      <c r="N389">
        <v>3</v>
      </c>
      <c r="O389" t="s">
        <v>20</v>
      </c>
      <c r="P389">
        <v>2</v>
      </c>
      <c r="Q389" t="s">
        <v>21</v>
      </c>
      <c r="R389" t="s">
        <v>22</v>
      </c>
      <c r="S389" t="s">
        <v>23</v>
      </c>
      <c r="T389" t="s">
        <v>29</v>
      </c>
      <c r="U389" s="1">
        <v>45731.185960648145</v>
      </c>
      <c r="V389" t="s">
        <v>36</v>
      </c>
      <c r="W389" t="s">
        <v>54</v>
      </c>
      <c r="X389" s="2">
        <v>45551</v>
      </c>
      <c r="Y389" s="2">
        <v>45551</v>
      </c>
      <c r="Z389" t="s">
        <v>54</v>
      </c>
      <c r="AA389">
        <v>740</v>
      </c>
      <c r="AB389" t="s">
        <v>28</v>
      </c>
      <c r="AC389">
        <v>1</v>
      </c>
    </row>
    <row r="390" spans="1:29" x14ac:dyDescent="0.25">
      <c r="A390">
        <f t="shared" si="24"/>
        <v>1</v>
      </c>
      <c r="B390">
        <f t="shared" si="25"/>
        <v>1</v>
      </c>
      <c r="C390" t="str">
        <f t="shared" si="26"/>
        <v>SY2025</v>
      </c>
      <c r="D390">
        <f t="shared" si="27"/>
        <v>0</v>
      </c>
      <c r="E390" t="str">
        <f>VLOOKUP(L390,Hydro[],2,FALSE)</f>
        <v>GRA - Lower Granite Dam Adult</v>
      </c>
      <c r="F390">
        <f>MATCH(L390,'VLOOKUP Function'!A:A,0)</f>
        <v>181</v>
      </c>
      <c r="G390" t="str" cm="1">
        <f t="array" ref="G390">INDEX('VLOOKUP Function'!B:B,F390)</f>
        <v>GRA - Lower Granite Dam Adult</v>
      </c>
      <c r="H390" t="str">
        <f>INDEX('VLOOKUP Function'!B:B, MATCH('Interrogation Detail Lochsa'!L390,'VLOOKUP Function'!A:A,0))</f>
        <v>GRA - Lower Granite Dam Adult</v>
      </c>
      <c r="I390" t="str">
        <f>_xlfn.XLOOKUP(L390,'Interrogation Summary Hydro'!A:A,'Interrogation Summary Hydro'!D:D,"No hydrosystem detection")</f>
        <v>GRA - Lower Granite Dam Adult</v>
      </c>
      <c r="J390" s="2">
        <f>_xlfn.XLOOKUP(L390,'Interrogation Summary Hydro'!A:A,'Interrogation Summary Hydro'!E:E,"#NA")</f>
        <v>45549.621851851851</v>
      </c>
      <c r="K390" s="2" t="str" cm="1">
        <f t="array" ref="K390">VLOOKUP($L390&amp;U390,CHOOSE({1,2},MULTILOOKUP!$A$2:$A$436&amp;MULTILOOKUP!$B$2:$B$436,MULTILOOKUP!$C$2:$C$436),2,FALSE)</f>
        <v>B7</v>
      </c>
      <c r="L390" t="s">
        <v>417</v>
      </c>
      <c r="M390" t="s">
        <v>418</v>
      </c>
      <c r="N390">
        <v>3</v>
      </c>
      <c r="O390" t="s">
        <v>20</v>
      </c>
      <c r="P390">
        <v>2</v>
      </c>
      <c r="Q390" t="s">
        <v>21</v>
      </c>
      <c r="R390" t="s">
        <v>22</v>
      </c>
      <c r="S390" t="s">
        <v>23</v>
      </c>
      <c r="T390" t="s">
        <v>29</v>
      </c>
      <c r="U390" s="1">
        <v>45761.863900462966</v>
      </c>
      <c r="V390" t="s">
        <v>61</v>
      </c>
      <c r="W390" t="s">
        <v>54</v>
      </c>
      <c r="X390" s="2">
        <v>45549</v>
      </c>
      <c r="Y390" s="2">
        <v>45549</v>
      </c>
      <c r="Z390" t="s">
        <v>54</v>
      </c>
      <c r="AA390">
        <v>750</v>
      </c>
      <c r="AB390" t="s">
        <v>28</v>
      </c>
      <c r="AC390">
        <v>1</v>
      </c>
    </row>
    <row r="391" spans="1:29" x14ac:dyDescent="0.25">
      <c r="A391">
        <f t="shared" si="24"/>
        <v>1</v>
      </c>
      <c r="B391">
        <f t="shared" si="25"/>
        <v>1</v>
      </c>
      <c r="C391" t="str">
        <f t="shared" si="26"/>
        <v>SY2025</v>
      </c>
      <c r="D391">
        <f t="shared" si="27"/>
        <v>0</v>
      </c>
      <c r="E391" t="str">
        <f>VLOOKUP(L391,Hydro[],2,FALSE)</f>
        <v>GRA - Lower Granite Dam Adult</v>
      </c>
      <c r="F391">
        <f>MATCH(L391,'VLOOKUP Function'!A:A,0)</f>
        <v>182</v>
      </c>
      <c r="G391" t="str" cm="1">
        <f t="array" ref="G391">INDEX('VLOOKUP Function'!B:B,F391)</f>
        <v>GRA - Lower Granite Dam Adult</v>
      </c>
      <c r="H391" t="str">
        <f>INDEX('VLOOKUP Function'!B:B, MATCH('Interrogation Detail Lochsa'!L391,'VLOOKUP Function'!A:A,0))</f>
        <v>GRA - Lower Granite Dam Adult</v>
      </c>
      <c r="I391" t="str">
        <f>_xlfn.XLOOKUP(L391,'Interrogation Summary Hydro'!A:A,'Interrogation Summary Hydro'!D:D,"No hydrosystem detection")</f>
        <v>GRA - Lower Granite Dam Adult</v>
      </c>
      <c r="J391" s="2">
        <f>_xlfn.XLOOKUP(L391,'Interrogation Summary Hydro'!A:A,'Interrogation Summary Hydro'!E:E,"#NA")</f>
        <v>45551.573113425926</v>
      </c>
      <c r="K391" s="2" t="str" cm="1">
        <f t="array" ref="K391">VLOOKUP($L391&amp;U391,CHOOSE({1,2},MULTILOOKUP!$A$2:$A$436&amp;MULTILOOKUP!$B$2:$B$436,MULTILOOKUP!$C$2:$C$436),2,FALSE)</f>
        <v>A3</v>
      </c>
      <c r="L391" t="s">
        <v>419</v>
      </c>
      <c r="M391" t="s">
        <v>384</v>
      </c>
      <c r="N391">
        <v>3</v>
      </c>
      <c r="O391" t="s">
        <v>20</v>
      </c>
      <c r="P391">
        <v>2</v>
      </c>
      <c r="Q391" t="s">
        <v>21</v>
      </c>
      <c r="R391" t="s">
        <v>22</v>
      </c>
      <c r="S391" t="s">
        <v>23</v>
      </c>
      <c r="T391" t="s">
        <v>29</v>
      </c>
      <c r="U391" s="1">
        <v>45739.183611111112</v>
      </c>
      <c r="V391" t="s">
        <v>30</v>
      </c>
      <c r="W391" t="s">
        <v>54</v>
      </c>
      <c r="X391" s="2">
        <v>45551</v>
      </c>
      <c r="Y391" s="2">
        <v>45551</v>
      </c>
      <c r="Z391" t="s">
        <v>54</v>
      </c>
      <c r="AA391">
        <v>800</v>
      </c>
      <c r="AB391" t="s">
        <v>28</v>
      </c>
      <c r="AC391">
        <v>1</v>
      </c>
    </row>
    <row r="392" spans="1:29" x14ac:dyDescent="0.25">
      <c r="A392">
        <f t="shared" si="24"/>
        <v>1</v>
      </c>
      <c r="B392">
        <f t="shared" si="25"/>
        <v>1</v>
      </c>
      <c r="C392" t="str">
        <f t="shared" si="26"/>
        <v>SY2025</v>
      </c>
      <c r="D392">
        <f t="shared" si="27"/>
        <v>0</v>
      </c>
      <c r="E392" t="str">
        <f>VLOOKUP(L392,Hydro[],2,FALSE)</f>
        <v>GRA - Lower Granite Dam Adult</v>
      </c>
      <c r="F392">
        <f>MATCH(L392,'VLOOKUP Function'!A:A,0)</f>
        <v>183</v>
      </c>
      <c r="G392" t="str" cm="1">
        <f t="array" ref="G392">INDEX('VLOOKUP Function'!B:B,F392)</f>
        <v>GRA - Lower Granite Dam Adult</v>
      </c>
      <c r="H392" t="str">
        <f>INDEX('VLOOKUP Function'!B:B, MATCH('Interrogation Detail Lochsa'!L392,'VLOOKUP Function'!A:A,0))</f>
        <v>GRA - Lower Granite Dam Adult</v>
      </c>
      <c r="I392" t="str">
        <f>_xlfn.XLOOKUP(L392,'Interrogation Summary Hydro'!A:A,'Interrogation Summary Hydro'!D:D,"No hydrosystem detection")</f>
        <v>GRA - Lower Granite Dam Adult</v>
      </c>
      <c r="J392" s="2">
        <f>_xlfn.XLOOKUP(L392,'Interrogation Summary Hydro'!A:A,'Interrogation Summary Hydro'!E:E,"#NA")</f>
        <v>45548.456886574073</v>
      </c>
      <c r="K392" s="2" t="str" cm="1">
        <f t="array" ref="K392">VLOOKUP($L392&amp;U392,CHOOSE({1,2},MULTILOOKUP!$A$2:$A$436&amp;MULTILOOKUP!$B$2:$B$436,MULTILOOKUP!$C$2:$C$436),2,FALSE)</f>
        <v>B8</v>
      </c>
      <c r="L392" t="s">
        <v>420</v>
      </c>
      <c r="M392" t="s">
        <v>421</v>
      </c>
      <c r="N392">
        <v>3</v>
      </c>
      <c r="O392" t="s">
        <v>20</v>
      </c>
      <c r="P392">
        <v>2</v>
      </c>
      <c r="Q392" t="s">
        <v>21</v>
      </c>
      <c r="R392" t="s">
        <v>22</v>
      </c>
      <c r="S392" t="s">
        <v>23</v>
      </c>
      <c r="T392" t="s">
        <v>24</v>
      </c>
      <c r="U392" s="1">
        <v>45748.504664351851</v>
      </c>
      <c r="V392" t="s">
        <v>65</v>
      </c>
      <c r="W392" t="s">
        <v>54</v>
      </c>
      <c r="X392" s="2">
        <v>45548</v>
      </c>
      <c r="Y392" s="2">
        <v>45548</v>
      </c>
      <c r="Z392" t="s">
        <v>54</v>
      </c>
      <c r="AA392">
        <v>810</v>
      </c>
      <c r="AB392" t="s">
        <v>28</v>
      </c>
      <c r="AC392">
        <v>1</v>
      </c>
    </row>
    <row r="393" spans="1:29" x14ac:dyDescent="0.25">
      <c r="A393">
        <f t="shared" si="24"/>
        <v>0</v>
      </c>
      <c r="B393">
        <f t="shared" si="25"/>
        <v>2</v>
      </c>
      <c r="C393" t="str">
        <f t="shared" si="26"/>
        <v>SY2025</v>
      </c>
      <c r="D393">
        <f t="shared" si="27"/>
        <v>0</v>
      </c>
      <c r="E393" t="str">
        <f>VLOOKUP(L393,Hydro[],2,FALSE)</f>
        <v>GRA - Lower Granite Dam Adult</v>
      </c>
      <c r="F393">
        <f>MATCH(L393,'VLOOKUP Function'!A:A,0)</f>
        <v>183</v>
      </c>
      <c r="G393" t="str" cm="1">
        <f t="array" ref="G393">INDEX('VLOOKUP Function'!B:B,F393)</f>
        <v>GRA - Lower Granite Dam Adult</v>
      </c>
      <c r="H393" t="str">
        <f>INDEX('VLOOKUP Function'!B:B, MATCH('Interrogation Detail Lochsa'!L393,'VLOOKUP Function'!A:A,0))</f>
        <v>GRA - Lower Granite Dam Adult</v>
      </c>
      <c r="I393" t="str">
        <f>_xlfn.XLOOKUP(L393,'Interrogation Summary Hydro'!A:A,'Interrogation Summary Hydro'!D:D,"No hydrosystem detection")</f>
        <v>GRA - Lower Granite Dam Adult</v>
      </c>
      <c r="J393" s="2">
        <f>_xlfn.XLOOKUP(L393,'Interrogation Summary Hydro'!A:A,'Interrogation Summary Hydro'!E:E,"#NA")</f>
        <v>45548.456886574073</v>
      </c>
      <c r="K393" s="2" t="str" cm="1">
        <f t="array" ref="K393">VLOOKUP($L393&amp;U393,CHOOSE({1,2},MULTILOOKUP!$A$2:$A$436&amp;MULTILOOKUP!$B$2:$B$436,MULTILOOKUP!$C$2:$C$436),2,FALSE)</f>
        <v>A3</v>
      </c>
      <c r="L393" t="s">
        <v>420</v>
      </c>
      <c r="M393" t="s">
        <v>421</v>
      </c>
      <c r="N393">
        <v>3</v>
      </c>
      <c r="O393" t="s">
        <v>20</v>
      </c>
      <c r="P393">
        <v>2</v>
      </c>
      <c r="Q393" t="s">
        <v>21</v>
      </c>
      <c r="R393" t="s">
        <v>22</v>
      </c>
      <c r="S393" t="s">
        <v>23</v>
      </c>
      <c r="T393" t="s">
        <v>29</v>
      </c>
      <c r="U393" s="1">
        <v>45748.706631944442</v>
      </c>
      <c r="V393" t="s">
        <v>30</v>
      </c>
      <c r="W393" t="s">
        <v>54</v>
      </c>
      <c r="X393" s="2">
        <v>45548</v>
      </c>
      <c r="Y393" s="2">
        <v>45548</v>
      </c>
      <c r="Z393" t="s">
        <v>54</v>
      </c>
      <c r="AA393">
        <v>810</v>
      </c>
      <c r="AB393" t="s">
        <v>28</v>
      </c>
      <c r="AC393">
        <v>1</v>
      </c>
    </row>
    <row r="394" spans="1:29" x14ac:dyDescent="0.25">
      <c r="A394">
        <f t="shared" si="24"/>
        <v>1</v>
      </c>
      <c r="B394">
        <f t="shared" si="25"/>
        <v>1</v>
      </c>
      <c r="C394" t="str">
        <f t="shared" si="26"/>
        <v>SY2025</v>
      </c>
      <c r="D394">
        <f t="shared" si="27"/>
        <v>0</v>
      </c>
      <c r="E394" t="str">
        <f>VLOOKUP(L394,Hydro[],2,FALSE)</f>
        <v>GRA - Lower Granite Dam Adult</v>
      </c>
      <c r="F394">
        <f>MATCH(L394,'VLOOKUP Function'!A:A,0)</f>
        <v>184</v>
      </c>
      <c r="G394" t="str" cm="1">
        <f t="array" ref="G394">INDEX('VLOOKUP Function'!B:B,F394)</f>
        <v>GRA - Lower Granite Dam Adult</v>
      </c>
      <c r="H394" t="str">
        <f>INDEX('VLOOKUP Function'!B:B, MATCH('Interrogation Detail Lochsa'!L394,'VLOOKUP Function'!A:A,0))</f>
        <v>GRA - Lower Granite Dam Adult</v>
      </c>
      <c r="I394" t="str">
        <f>_xlfn.XLOOKUP(L394,'Interrogation Summary Hydro'!A:A,'Interrogation Summary Hydro'!D:D,"No hydrosystem detection")</f>
        <v>GRA - Lower Granite Dam Adult</v>
      </c>
      <c r="J394" s="2">
        <f>_xlfn.XLOOKUP(L394,'Interrogation Summary Hydro'!A:A,'Interrogation Summary Hydro'!E:E,"#NA")</f>
        <v>45551.55574074074</v>
      </c>
      <c r="K394" s="2" t="str" cm="1">
        <f t="array" ref="K394">VLOOKUP($L394&amp;U394,CHOOSE({1,2},MULTILOOKUP!$A$2:$A$436&amp;MULTILOOKUP!$B$2:$B$436,MULTILOOKUP!$C$2:$C$436),2,FALSE)</f>
        <v>A5</v>
      </c>
      <c r="L394" t="s">
        <v>422</v>
      </c>
      <c r="M394" t="s">
        <v>384</v>
      </c>
      <c r="N394">
        <v>3</v>
      </c>
      <c r="O394" t="s">
        <v>20</v>
      </c>
      <c r="P394">
        <v>2</v>
      </c>
      <c r="Q394" t="s">
        <v>21</v>
      </c>
      <c r="R394" t="s">
        <v>22</v>
      </c>
      <c r="S394" t="s">
        <v>23</v>
      </c>
      <c r="T394" t="s">
        <v>29</v>
      </c>
      <c r="U394" s="1">
        <v>45730.249780092592</v>
      </c>
      <c r="V394" t="s">
        <v>45</v>
      </c>
      <c r="W394" t="s">
        <v>54</v>
      </c>
      <c r="X394" s="2">
        <v>45551</v>
      </c>
      <c r="Y394" s="2">
        <v>45551</v>
      </c>
      <c r="Z394" t="s">
        <v>54</v>
      </c>
      <c r="AA394">
        <v>790</v>
      </c>
      <c r="AB394" t="s">
        <v>28</v>
      </c>
      <c r="AC394">
        <v>1</v>
      </c>
    </row>
    <row r="395" spans="1:29" x14ac:dyDescent="0.25">
      <c r="A395">
        <f t="shared" si="24"/>
        <v>1</v>
      </c>
      <c r="B395">
        <f t="shared" si="25"/>
        <v>1</v>
      </c>
      <c r="C395" t="str">
        <f t="shared" si="26"/>
        <v>SY2025</v>
      </c>
      <c r="D395">
        <f t="shared" si="27"/>
        <v>0</v>
      </c>
      <c r="E395" t="str">
        <f>VLOOKUP(L395,Hydro[],2,FALSE)</f>
        <v>GRA - Lower Granite Dam Adult</v>
      </c>
      <c r="F395">
        <f>MATCH(L395,'VLOOKUP Function'!A:A,0)</f>
        <v>185</v>
      </c>
      <c r="G395" t="str" cm="1">
        <f t="array" ref="G395">INDEX('VLOOKUP Function'!B:B,F395)</f>
        <v>GRA - Lower Granite Dam Adult</v>
      </c>
      <c r="H395" t="str">
        <f>INDEX('VLOOKUP Function'!B:B, MATCH('Interrogation Detail Lochsa'!L395,'VLOOKUP Function'!A:A,0))</f>
        <v>GRA - Lower Granite Dam Adult</v>
      </c>
      <c r="I395" t="str">
        <f>_xlfn.XLOOKUP(L395,'Interrogation Summary Hydro'!A:A,'Interrogation Summary Hydro'!D:D,"No hydrosystem detection")</f>
        <v>GRA - Lower Granite Dam Adult</v>
      </c>
      <c r="J395" s="2">
        <f>_xlfn.XLOOKUP(L395,'Interrogation Summary Hydro'!A:A,'Interrogation Summary Hydro'!E:E,"#NA")</f>
        <v>45551.482604166667</v>
      </c>
      <c r="K395" s="2" t="str" cm="1">
        <f t="array" ref="K395">VLOOKUP($L395&amp;U395,CHOOSE({1,2},MULTILOOKUP!$A$2:$A$436&amp;MULTILOOKUP!$B$2:$B$436,MULTILOOKUP!$C$2:$C$436),2,FALSE)</f>
        <v>BA</v>
      </c>
      <c r="L395" t="s">
        <v>423</v>
      </c>
      <c r="M395" t="s">
        <v>384</v>
      </c>
      <c r="N395">
        <v>3</v>
      </c>
      <c r="O395" t="s">
        <v>20</v>
      </c>
      <c r="P395">
        <v>2</v>
      </c>
      <c r="Q395" t="s">
        <v>21</v>
      </c>
      <c r="R395" t="s">
        <v>22</v>
      </c>
      <c r="S395" t="s">
        <v>23</v>
      </c>
      <c r="T395" t="s">
        <v>24</v>
      </c>
      <c r="U395" s="1">
        <v>45741.463506944441</v>
      </c>
      <c r="V395" t="s">
        <v>39</v>
      </c>
      <c r="W395" t="s">
        <v>54</v>
      </c>
      <c r="X395" s="2">
        <v>45551</v>
      </c>
      <c r="Y395" s="2">
        <v>45551</v>
      </c>
      <c r="Z395" t="s">
        <v>54</v>
      </c>
      <c r="AA395">
        <v>800</v>
      </c>
      <c r="AB395" t="s">
        <v>28</v>
      </c>
      <c r="AC395">
        <v>1</v>
      </c>
    </row>
    <row r="396" spans="1:29" x14ac:dyDescent="0.25">
      <c r="A396">
        <f t="shared" si="24"/>
        <v>0</v>
      </c>
      <c r="B396">
        <f t="shared" si="25"/>
        <v>2</v>
      </c>
      <c r="C396" t="str">
        <f t="shared" si="26"/>
        <v>SY2025</v>
      </c>
      <c r="D396">
        <f t="shared" si="27"/>
        <v>0</v>
      </c>
      <c r="E396" t="str">
        <f>VLOOKUP(L396,Hydro[],2,FALSE)</f>
        <v>GRA - Lower Granite Dam Adult</v>
      </c>
      <c r="F396">
        <f>MATCH(L396,'VLOOKUP Function'!A:A,0)</f>
        <v>185</v>
      </c>
      <c r="G396" t="str" cm="1">
        <f t="array" ref="G396">INDEX('VLOOKUP Function'!B:B,F396)</f>
        <v>GRA - Lower Granite Dam Adult</v>
      </c>
      <c r="H396" t="str">
        <f>INDEX('VLOOKUP Function'!B:B, MATCH('Interrogation Detail Lochsa'!L396,'VLOOKUP Function'!A:A,0))</f>
        <v>GRA - Lower Granite Dam Adult</v>
      </c>
      <c r="I396" t="str">
        <f>_xlfn.XLOOKUP(L396,'Interrogation Summary Hydro'!A:A,'Interrogation Summary Hydro'!D:D,"No hydrosystem detection")</f>
        <v>GRA - Lower Granite Dam Adult</v>
      </c>
      <c r="J396" s="2">
        <f>_xlfn.XLOOKUP(L396,'Interrogation Summary Hydro'!A:A,'Interrogation Summary Hydro'!E:E,"#NA")</f>
        <v>45551.482604166667</v>
      </c>
      <c r="K396" s="2" t="str" cm="1">
        <f t="array" ref="K396">VLOOKUP($L396&amp;U396,CHOOSE({1,2},MULTILOOKUP!$A$2:$A$436&amp;MULTILOOKUP!$B$2:$B$436,MULTILOOKUP!$C$2:$C$436),2,FALSE)</f>
        <v>A1</v>
      </c>
      <c r="L396" t="s">
        <v>423</v>
      </c>
      <c r="M396" t="s">
        <v>384</v>
      </c>
      <c r="N396">
        <v>3</v>
      </c>
      <c r="O396" t="s">
        <v>20</v>
      </c>
      <c r="P396">
        <v>2</v>
      </c>
      <c r="Q396" t="s">
        <v>21</v>
      </c>
      <c r="R396" t="s">
        <v>22</v>
      </c>
      <c r="S396" t="s">
        <v>23</v>
      </c>
      <c r="T396" t="s">
        <v>29</v>
      </c>
      <c r="U396" s="1">
        <v>45741.642025462963</v>
      </c>
      <c r="V396" t="s">
        <v>33</v>
      </c>
      <c r="W396" t="s">
        <v>54</v>
      </c>
      <c r="X396" s="2">
        <v>45551</v>
      </c>
      <c r="Y396" s="2">
        <v>45551</v>
      </c>
      <c r="Z396" t="s">
        <v>54</v>
      </c>
      <c r="AA396">
        <v>800</v>
      </c>
      <c r="AB396" t="s">
        <v>28</v>
      </c>
      <c r="AC396">
        <v>1</v>
      </c>
    </row>
    <row r="397" spans="1:29" x14ac:dyDescent="0.25">
      <c r="A397">
        <f t="shared" si="24"/>
        <v>0</v>
      </c>
      <c r="B397">
        <f t="shared" si="25"/>
        <v>3</v>
      </c>
      <c r="C397" t="str">
        <f t="shared" si="26"/>
        <v>SY2025</v>
      </c>
      <c r="D397">
        <f t="shared" si="27"/>
        <v>0</v>
      </c>
      <c r="E397" t="str">
        <f>VLOOKUP(L397,Hydro[],2,FALSE)</f>
        <v>GRA - Lower Granite Dam Adult</v>
      </c>
      <c r="F397">
        <f>MATCH(L397,'VLOOKUP Function'!A:A,0)</f>
        <v>185</v>
      </c>
      <c r="G397" t="str" cm="1">
        <f t="array" ref="G397">INDEX('VLOOKUP Function'!B:B,F397)</f>
        <v>GRA - Lower Granite Dam Adult</v>
      </c>
      <c r="H397" t="str">
        <f>INDEX('VLOOKUP Function'!B:B, MATCH('Interrogation Detail Lochsa'!L397,'VLOOKUP Function'!A:A,0))</f>
        <v>GRA - Lower Granite Dam Adult</v>
      </c>
      <c r="I397" t="str">
        <f>_xlfn.XLOOKUP(L397,'Interrogation Summary Hydro'!A:A,'Interrogation Summary Hydro'!D:D,"No hydrosystem detection")</f>
        <v>GRA - Lower Granite Dam Adult</v>
      </c>
      <c r="J397" s="2">
        <f>_xlfn.XLOOKUP(L397,'Interrogation Summary Hydro'!A:A,'Interrogation Summary Hydro'!E:E,"#NA")</f>
        <v>45551.482604166667</v>
      </c>
      <c r="K397" s="2" t="str" cm="1">
        <f t="array" ref="K397">VLOOKUP($L397&amp;U397,CHOOSE({1,2},MULTILOOKUP!$A$2:$A$436&amp;MULTILOOKUP!$B$2:$B$436,MULTILOOKUP!$C$2:$C$436),2,FALSE)</f>
        <v>A2</v>
      </c>
      <c r="L397" t="s">
        <v>423</v>
      </c>
      <c r="M397" t="s">
        <v>384</v>
      </c>
      <c r="N397">
        <v>3</v>
      </c>
      <c r="O397" t="s">
        <v>20</v>
      </c>
      <c r="P397">
        <v>2</v>
      </c>
      <c r="Q397" t="s">
        <v>21</v>
      </c>
      <c r="R397" t="s">
        <v>22</v>
      </c>
      <c r="S397" t="s">
        <v>23</v>
      </c>
      <c r="T397" t="s">
        <v>29</v>
      </c>
      <c r="U397" s="1">
        <v>45741.642048611109</v>
      </c>
      <c r="V397" t="s">
        <v>36</v>
      </c>
      <c r="W397" t="s">
        <v>54</v>
      </c>
      <c r="X397" s="2">
        <v>45551</v>
      </c>
      <c r="Y397" s="2">
        <v>45551</v>
      </c>
      <c r="Z397" t="s">
        <v>54</v>
      </c>
      <c r="AA397">
        <v>800</v>
      </c>
      <c r="AB397" t="s">
        <v>28</v>
      </c>
      <c r="AC397">
        <v>1</v>
      </c>
    </row>
    <row r="398" spans="1:29" x14ac:dyDescent="0.25">
      <c r="A398">
        <f t="shared" si="24"/>
        <v>1</v>
      </c>
      <c r="B398">
        <f t="shared" si="25"/>
        <v>1</v>
      </c>
      <c r="C398" t="str">
        <f t="shared" si="26"/>
        <v>SY2025</v>
      </c>
      <c r="D398">
        <f t="shared" si="27"/>
        <v>0</v>
      </c>
      <c r="E398" t="str">
        <f>VLOOKUP(L398,Hydro[],2,FALSE)</f>
        <v>GRA - Lower Granite Dam Adult</v>
      </c>
      <c r="F398">
        <f>MATCH(L398,'VLOOKUP Function'!A:A,0)</f>
        <v>186</v>
      </c>
      <c r="G398" t="str" cm="1">
        <f t="array" ref="G398">INDEX('VLOOKUP Function'!B:B,F398)</f>
        <v>GRA - Lower Granite Dam Adult</v>
      </c>
      <c r="H398" t="str">
        <f>INDEX('VLOOKUP Function'!B:B, MATCH('Interrogation Detail Lochsa'!L398,'VLOOKUP Function'!A:A,0))</f>
        <v>GRA - Lower Granite Dam Adult</v>
      </c>
      <c r="I398" t="str">
        <f>_xlfn.XLOOKUP(L398,'Interrogation Summary Hydro'!A:A,'Interrogation Summary Hydro'!D:D,"No hydrosystem detection")</f>
        <v>GRA - Lower Granite Dam Adult</v>
      </c>
      <c r="J398" s="2">
        <f>_xlfn.XLOOKUP(L398,'Interrogation Summary Hydro'!A:A,'Interrogation Summary Hydro'!E:E,"#NA")</f>
        <v>45538.466678240744</v>
      </c>
      <c r="K398" s="2" t="str" cm="1">
        <f t="array" ref="K398">VLOOKUP($L398&amp;U398,CHOOSE({1,2},MULTILOOKUP!$A$2:$A$436&amp;MULTILOOKUP!$B$2:$B$436,MULTILOOKUP!$C$2:$C$436),2,FALSE)</f>
        <v>B9</v>
      </c>
      <c r="L398" t="s">
        <v>424</v>
      </c>
      <c r="M398" t="s">
        <v>425</v>
      </c>
      <c r="N398">
        <v>3</v>
      </c>
      <c r="O398" t="s">
        <v>20</v>
      </c>
      <c r="P398">
        <v>2</v>
      </c>
      <c r="Q398" t="s">
        <v>21</v>
      </c>
      <c r="R398" t="s">
        <v>22</v>
      </c>
      <c r="S398" t="s">
        <v>23</v>
      </c>
      <c r="T398" t="s">
        <v>24</v>
      </c>
      <c r="U398" s="1">
        <v>45740.564305555556</v>
      </c>
      <c r="V398" t="s">
        <v>25</v>
      </c>
      <c r="W398" t="s">
        <v>54</v>
      </c>
      <c r="X398" s="2">
        <v>45538</v>
      </c>
      <c r="Y398" s="2">
        <v>45538</v>
      </c>
      <c r="Z398" t="s">
        <v>54</v>
      </c>
      <c r="AA398">
        <v>770</v>
      </c>
      <c r="AB398" t="s">
        <v>28</v>
      </c>
      <c r="AC398">
        <v>1</v>
      </c>
    </row>
    <row r="399" spans="1:29" x14ac:dyDescent="0.25">
      <c r="A399">
        <f t="shared" si="24"/>
        <v>0</v>
      </c>
      <c r="B399">
        <f t="shared" si="25"/>
        <v>2</v>
      </c>
      <c r="C399" t="str">
        <f t="shared" si="26"/>
        <v>SY2025</v>
      </c>
      <c r="D399">
        <f t="shared" si="27"/>
        <v>0</v>
      </c>
      <c r="E399" t="str">
        <f>VLOOKUP(L399,Hydro[],2,FALSE)</f>
        <v>GRA - Lower Granite Dam Adult</v>
      </c>
      <c r="F399">
        <f>MATCH(L399,'VLOOKUP Function'!A:A,0)</f>
        <v>186</v>
      </c>
      <c r="G399" t="str" cm="1">
        <f t="array" ref="G399">INDEX('VLOOKUP Function'!B:B,F399)</f>
        <v>GRA - Lower Granite Dam Adult</v>
      </c>
      <c r="H399" t="str">
        <f>INDEX('VLOOKUP Function'!B:B, MATCH('Interrogation Detail Lochsa'!L399,'VLOOKUP Function'!A:A,0))</f>
        <v>GRA - Lower Granite Dam Adult</v>
      </c>
      <c r="I399" t="str">
        <f>_xlfn.XLOOKUP(L399,'Interrogation Summary Hydro'!A:A,'Interrogation Summary Hydro'!D:D,"No hydrosystem detection")</f>
        <v>GRA - Lower Granite Dam Adult</v>
      </c>
      <c r="J399" s="2">
        <f>_xlfn.XLOOKUP(L399,'Interrogation Summary Hydro'!A:A,'Interrogation Summary Hydro'!E:E,"#NA")</f>
        <v>45538.466678240744</v>
      </c>
      <c r="K399" s="2" t="str" cm="1">
        <f t="array" ref="K399">VLOOKUP($L399&amp;U399,CHOOSE({1,2},MULTILOOKUP!$A$2:$A$436&amp;MULTILOOKUP!$B$2:$B$436,MULTILOOKUP!$C$2:$C$436),2,FALSE)</f>
        <v>B1</v>
      </c>
      <c r="L399" t="s">
        <v>424</v>
      </c>
      <c r="M399" t="s">
        <v>425</v>
      </c>
      <c r="N399">
        <v>3</v>
      </c>
      <c r="O399" t="s">
        <v>20</v>
      </c>
      <c r="P399">
        <v>2</v>
      </c>
      <c r="Q399" t="s">
        <v>21</v>
      </c>
      <c r="R399" t="s">
        <v>22</v>
      </c>
      <c r="S399" t="s">
        <v>23</v>
      </c>
      <c r="T399" t="s">
        <v>29</v>
      </c>
      <c r="U399" s="1">
        <v>45740.727384259262</v>
      </c>
      <c r="V399" t="s">
        <v>32</v>
      </c>
      <c r="W399" t="s">
        <v>54</v>
      </c>
      <c r="X399" s="2">
        <v>45538</v>
      </c>
      <c r="Y399" s="2">
        <v>45538</v>
      </c>
      <c r="Z399" t="s">
        <v>54</v>
      </c>
      <c r="AA399">
        <v>770</v>
      </c>
      <c r="AB399" t="s">
        <v>28</v>
      </c>
      <c r="AC399">
        <v>1</v>
      </c>
    </row>
    <row r="400" spans="1:29" x14ac:dyDescent="0.25">
      <c r="A400">
        <f t="shared" si="24"/>
        <v>1</v>
      </c>
      <c r="B400">
        <f t="shared" si="25"/>
        <v>1</v>
      </c>
      <c r="C400" t="str">
        <f t="shared" si="26"/>
        <v>SY2025</v>
      </c>
      <c r="D400">
        <f t="shared" si="27"/>
        <v>0</v>
      </c>
      <c r="E400" t="str">
        <f>VLOOKUP(L400,Hydro[],2,FALSE)</f>
        <v>GRA - Lower Granite Dam Adult</v>
      </c>
      <c r="F400">
        <f>MATCH(L400,'VLOOKUP Function'!A:A,0)</f>
        <v>187</v>
      </c>
      <c r="G400" t="str" cm="1">
        <f t="array" ref="G400">INDEX('VLOOKUP Function'!B:B,F400)</f>
        <v>GRA - Lower Granite Dam Adult</v>
      </c>
      <c r="H400" t="str">
        <f>INDEX('VLOOKUP Function'!B:B, MATCH('Interrogation Detail Lochsa'!L400,'VLOOKUP Function'!A:A,0))</f>
        <v>GRA - Lower Granite Dam Adult</v>
      </c>
      <c r="I400" t="str">
        <f>_xlfn.XLOOKUP(L400,'Interrogation Summary Hydro'!A:A,'Interrogation Summary Hydro'!D:D,"No hydrosystem detection")</f>
        <v>GRA - Lower Granite Dam Adult</v>
      </c>
      <c r="J400" s="2">
        <f>_xlfn.XLOOKUP(L400,'Interrogation Summary Hydro'!A:A,'Interrogation Summary Hydro'!E:E,"#NA")</f>
        <v>45535.446539351855</v>
      </c>
      <c r="K400" s="2" t="str" cm="1">
        <f t="array" ref="K400">VLOOKUP($L400&amp;U400,CHOOSE({1,2},MULTILOOKUP!$A$2:$A$436&amp;MULTILOOKUP!$B$2:$B$436,MULTILOOKUP!$C$2:$C$436),2,FALSE)</f>
        <v>A7</v>
      </c>
      <c r="L400" t="s">
        <v>426</v>
      </c>
      <c r="M400" t="s">
        <v>427</v>
      </c>
      <c r="N400">
        <v>3</v>
      </c>
      <c r="O400" t="s">
        <v>20</v>
      </c>
      <c r="P400">
        <v>2</v>
      </c>
      <c r="Q400" t="s">
        <v>21</v>
      </c>
      <c r="R400" t="s">
        <v>22</v>
      </c>
      <c r="S400" t="s">
        <v>23</v>
      </c>
      <c r="T400" t="s">
        <v>29</v>
      </c>
      <c r="U400" s="1">
        <v>45751.699432870373</v>
      </c>
      <c r="V400" t="s">
        <v>64</v>
      </c>
      <c r="W400" t="s">
        <v>54</v>
      </c>
      <c r="X400" s="2">
        <v>45535</v>
      </c>
      <c r="Y400" s="2">
        <v>45535</v>
      </c>
      <c r="Z400" t="s">
        <v>54</v>
      </c>
      <c r="AA400">
        <v>810</v>
      </c>
      <c r="AB400" t="s">
        <v>28</v>
      </c>
      <c r="AC400">
        <v>1</v>
      </c>
    </row>
    <row r="401" spans="1:29" x14ac:dyDescent="0.25">
      <c r="A401">
        <f t="shared" si="24"/>
        <v>1</v>
      </c>
      <c r="B401">
        <f t="shared" si="25"/>
        <v>1</v>
      </c>
      <c r="C401" t="str">
        <f t="shared" si="26"/>
        <v>SY2025</v>
      </c>
      <c r="D401">
        <f t="shared" si="27"/>
        <v>0</v>
      </c>
      <c r="E401" t="str">
        <f>VLOOKUP(L401,Hydro[],2,FALSE)</f>
        <v>GRA - Lower Granite Dam Adult</v>
      </c>
      <c r="F401">
        <f>MATCH(L401,'VLOOKUP Function'!A:A,0)</f>
        <v>188</v>
      </c>
      <c r="G401" t="str" cm="1">
        <f t="array" ref="G401">INDEX('VLOOKUP Function'!B:B,F401)</f>
        <v>GRA - Lower Granite Dam Adult</v>
      </c>
      <c r="H401" t="str">
        <f>INDEX('VLOOKUP Function'!B:B, MATCH('Interrogation Detail Lochsa'!L401,'VLOOKUP Function'!A:A,0))</f>
        <v>GRA - Lower Granite Dam Adult</v>
      </c>
      <c r="I401" t="str">
        <f>_xlfn.XLOOKUP(L401,'Interrogation Summary Hydro'!A:A,'Interrogation Summary Hydro'!D:D,"No hydrosystem detection")</f>
        <v>GRA - Lower Granite Dam Adult</v>
      </c>
      <c r="J401" s="2">
        <f>_xlfn.XLOOKUP(L401,'Interrogation Summary Hydro'!A:A,'Interrogation Summary Hydro'!E:E,"#NA")</f>
        <v>45533.429236111115</v>
      </c>
      <c r="K401" s="2" t="str" cm="1">
        <f t="array" ref="K401">VLOOKUP($L401&amp;U401,CHOOSE({1,2},MULTILOOKUP!$A$2:$A$436&amp;MULTILOOKUP!$B$2:$B$436,MULTILOOKUP!$C$2:$C$436),2,FALSE)</f>
        <v>B5</v>
      </c>
      <c r="L401" t="s">
        <v>428</v>
      </c>
      <c r="M401" t="s">
        <v>429</v>
      </c>
      <c r="N401">
        <v>3</v>
      </c>
      <c r="O401" t="s">
        <v>20</v>
      </c>
      <c r="P401">
        <v>2</v>
      </c>
      <c r="Q401" t="s">
        <v>21</v>
      </c>
      <c r="R401" t="s">
        <v>22</v>
      </c>
      <c r="S401" t="s">
        <v>23</v>
      </c>
      <c r="T401" t="s">
        <v>24</v>
      </c>
      <c r="U401" s="1">
        <v>45720.119131944448</v>
      </c>
      <c r="V401" t="s">
        <v>117</v>
      </c>
      <c r="W401" t="s">
        <v>54</v>
      </c>
      <c r="X401" s="2">
        <v>45533</v>
      </c>
      <c r="Y401" s="2">
        <v>45533</v>
      </c>
      <c r="Z401" t="s">
        <v>54</v>
      </c>
      <c r="AA401">
        <v>770</v>
      </c>
      <c r="AB401" t="s">
        <v>28</v>
      </c>
      <c r="AC401">
        <v>1</v>
      </c>
    </row>
    <row r="402" spans="1:29" x14ac:dyDescent="0.25">
      <c r="A402">
        <f t="shared" si="24"/>
        <v>1</v>
      </c>
      <c r="B402">
        <f t="shared" si="25"/>
        <v>1</v>
      </c>
      <c r="C402" t="str">
        <f t="shared" si="26"/>
        <v>SY2025</v>
      </c>
      <c r="D402">
        <f t="shared" si="27"/>
        <v>0</v>
      </c>
      <c r="E402" t="str">
        <f>VLOOKUP(L402,Hydro[],2,FALSE)</f>
        <v>GRA - Lower Granite Dam Adult</v>
      </c>
      <c r="F402">
        <f>MATCH(L402,'VLOOKUP Function'!A:A,0)</f>
        <v>189</v>
      </c>
      <c r="G402" t="str" cm="1">
        <f t="array" ref="G402">INDEX('VLOOKUP Function'!B:B,F402)</f>
        <v>GRA - Lower Granite Dam Adult</v>
      </c>
      <c r="H402" t="str">
        <f>INDEX('VLOOKUP Function'!B:B, MATCH('Interrogation Detail Lochsa'!L402,'VLOOKUP Function'!A:A,0))</f>
        <v>GRA - Lower Granite Dam Adult</v>
      </c>
      <c r="I402" t="str">
        <f>_xlfn.XLOOKUP(L402,'Interrogation Summary Hydro'!A:A,'Interrogation Summary Hydro'!D:D,"No hydrosystem detection")</f>
        <v>GRA - Lower Granite Dam Adult</v>
      </c>
      <c r="J402" s="2">
        <f>_xlfn.XLOOKUP(L402,'Interrogation Summary Hydro'!A:A,'Interrogation Summary Hydro'!E:E,"#NA")</f>
        <v>45535.581944444442</v>
      </c>
      <c r="K402" s="2" t="str" cm="1">
        <f t="array" ref="K402">VLOOKUP($L402&amp;U402,CHOOSE({1,2},MULTILOOKUP!$A$2:$A$436&amp;MULTILOOKUP!$B$2:$B$436,MULTILOOKUP!$C$2:$C$436),2,FALSE)</f>
        <v>A1</v>
      </c>
      <c r="L402" t="s">
        <v>430</v>
      </c>
      <c r="M402" t="s">
        <v>427</v>
      </c>
      <c r="N402">
        <v>3</v>
      </c>
      <c r="O402" t="s">
        <v>20</v>
      </c>
      <c r="P402">
        <v>2</v>
      </c>
      <c r="Q402" t="s">
        <v>21</v>
      </c>
      <c r="R402" t="s">
        <v>22</v>
      </c>
      <c r="S402" t="s">
        <v>23</v>
      </c>
      <c r="T402" t="s">
        <v>29</v>
      </c>
      <c r="U402" s="1">
        <v>45754.057175925926</v>
      </c>
      <c r="V402" t="s">
        <v>33</v>
      </c>
      <c r="W402" t="s">
        <v>54</v>
      </c>
      <c r="X402" s="2">
        <v>45535</v>
      </c>
      <c r="Y402" s="2">
        <v>45535</v>
      </c>
      <c r="Z402" t="s">
        <v>54</v>
      </c>
      <c r="AA402">
        <v>820</v>
      </c>
      <c r="AB402" t="s">
        <v>28</v>
      </c>
      <c r="AC402">
        <v>1</v>
      </c>
    </row>
    <row r="403" spans="1:29" x14ac:dyDescent="0.25">
      <c r="A403">
        <f t="shared" si="24"/>
        <v>1</v>
      </c>
      <c r="B403">
        <f t="shared" si="25"/>
        <v>1</v>
      </c>
      <c r="C403" t="str">
        <f t="shared" si="26"/>
        <v>SY2025</v>
      </c>
      <c r="D403">
        <f t="shared" si="27"/>
        <v>0</v>
      </c>
      <c r="E403" t="str">
        <f>VLOOKUP(L403,Hydro[],2,FALSE)</f>
        <v>GRA - Lower Granite Dam Adult</v>
      </c>
      <c r="F403">
        <f>MATCH(L403,'VLOOKUP Function'!A:A,0)</f>
        <v>190</v>
      </c>
      <c r="G403" t="str" cm="1">
        <f t="array" ref="G403">INDEX('VLOOKUP Function'!B:B,F403)</f>
        <v>GRA - Lower Granite Dam Adult</v>
      </c>
      <c r="H403" t="str">
        <f>INDEX('VLOOKUP Function'!B:B, MATCH('Interrogation Detail Lochsa'!L403,'VLOOKUP Function'!A:A,0))</f>
        <v>GRA - Lower Granite Dam Adult</v>
      </c>
      <c r="I403" t="str">
        <f>_xlfn.XLOOKUP(L403,'Interrogation Summary Hydro'!A:A,'Interrogation Summary Hydro'!D:D,"No hydrosystem detection")</f>
        <v>GRA - Lower Granite Dam Adult</v>
      </c>
      <c r="J403" s="2">
        <f>_xlfn.XLOOKUP(L403,'Interrogation Summary Hydro'!A:A,'Interrogation Summary Hydro'!E:E,"#NA")</f>
        <v>45562.554270833331</v>
      </c>
      <c r="K403" s="2" t="str" cm="1">
        <f t="array" ref="K403">VLOOKUP($L403&amp;U403,CHOOSE({1,2},MULTILOOKUP!$A$2:$A$436&amp;MULTILOOKUP!$B$2:$B$436,MULTILOOKUP!$C$2:$C$436),2,FALSE)</f>
        <v>A2</v>
      </c>
      <c r="L403" t="s">
        <v>431</v>
      </c>
      <c r="M403" t="s">
        <v>432</v>
      </c>
      <c r="N403">
        <v>3</v>
      </c>
      <c r="O403" t="s">
        <v>20</v>
      </c>
      <c r="P403">
        <v>2</v>
      </c>
      <c r="Q403" t="s">
        <v>21</v>
      </c>
      <c r="R403" t="s">
        <v>22</v>
      </c>
      <c r="S403" t="s">
        <v>23</v>
      </c>
      <c r="T403" t="s">
        <v>29</v>
      </c>
      <c r="U403" s="1">
        <v>45723.170358796298</v>
      </c>
      <c r="V403" t="s">
        <v>36</v>
      </c>
      <c r="W403" t="s">
        <v>54</v>
      </c>
      <c r="X403" s="2">
        <v>45562</v>
      </c>
      <c r="Y403" s="2">
        <v>45562</v>
      </c>
      <c r="Z403" t="s">
        <v>54</v>
      </c>
      <c r="AA403">
        <v>860</v>
      </c>
      <c r="AB403" t="s">
        <v>28</v>
      </c>
      <c r="AC403">
        <v>1</v>
      </c>
    </row>
    <row r="404" spans="1:29" x14ac:dyDescent="0.25">
      <c r="A404">
        <f t="shared" si="24"/>
        <v>1</v>
      </c>
      <c r="B404">
        <f t="shared" si="25"/>
        <v>1</v>
      </c>
      <c r="C404" t="str">
        <f t="shared" si="26"/>
        <v>SY2025</v>
      </c>
      <c r="D404">
        <f t="shared" si="27"/>
        <v>0</v>
      </c>
      <c r="E404" t="str">
        <f>VLOOKUP(L404,Hydro[],2,FALSE)</f>
        <v>GRA - Lower Granite Dam Adult</v>
      </c>
      <c r="F404">
        <f>MATCH(L404,'VLOOKUP Function'!A:A,0)</f>
        <v>191</v>
      </c>
      <c r="G404" t="str" cm="1">
        <f t="array" ref="G404">INDEX('VLOOKUP Function'!B:B,F404)</f>
        <v>GRA - Lower Granite Dam Adult</v>
      </c>
      <c r="H404" t="str">
        <f>INDEX('VLOOKUP Function'!B:B, MATCH('Interrogation Detail Lochsa'!L404,'VLOOKUP Function'!A:A,0))</f>
        <v>GRA - Lower Granite Dam Adult</v>
      </c>
      <c r="I404" t="str">
        <f>_xlfn.XLOOKUP(L404,'Interrogation Summary Hydro'!A:A,'Interrogation Summary Hydro'!D:D,"No hydrosystem detection")</f>
        <v>GRA - Lower Granite Dam Adult</v>
      </c>
      <c r="J404" s="2">
        <f>_xlfn.XLOOKUP(L404,'Interrogation Summary Hydro'!A:A,'Interrogation Summary Hydro'!E:E,"#NA")</f>
        <v>45547.46638888889</v>
      </c>
      <c r="K404" s="2" t="str" cm="1">
        <f t="array" ref="K404">VLOOKUP($L404&amp;U404,CHOOSE({1,2},MULTILOOKUP!$A$2:$A$436&amp;MULTILOOKUP!$B$2:$B$436,MULTILOOKUP!$C$2:$C$436),2,FALSE)</f>
        <v>A1</v>
      </c>
      <c r="L404" t="s">
        <v>433</v>
      </c>
      <c r="M404" t="s">
        <v>434</v>
      </c>
      <c r="N404">
        <v>3</v>
      </c>
      <c r="O404" t="s">
        <v>20</v>
      </c>
      <c r="P404">
        <v>2</v>
      </c>
      <c r="Q404" t="s">
        <v>21</v>
      </c>
      <c r="R404" t="s">
        <v>22</v>
      </c>
      <c r="S404" t="s">
        <v>23</v>
      </c>
      <c r="T404" t="s">
        <v>24</v>
      </c>
      <c r="U404" s="1">
        <v>45747.828888888886</v>
      </c>
      <c r="V404" t="s">
        <v>33</v>
      </c>
      <c r="W404" t="s">
        <v>54</v>
      </c>
      <c r="X404" s="2">
        <v>45547</v>
      </c>
      <c r="Y404" s="2">
        <v>45547</v>
      </c>
      <c r="Z404" t="s">
        <v>54</v>
      </c>
      <c r="AA404">
        <v>720</v>
      </c>
      <c r="AB404" t="s">
        <v>28</v>
      </c>
      <c r="AC404">
        <v>1</v>
      </c>
    </row>
    <row r="405" spans="1:29" x14ac:dyDescent="0.25">
      <c r="A405">
        <f t="shared" si="24"/>
        <v>1</v>
      </c>
      <c r="B405">
        <f t="shared" si="25"/>
        <v>1</v>
      </c>
      <c r="C405" t="str">
        <f t="shared" si="26"/>
        <v>SY2025</v>
      </c>
      <c r="D405">
        <f t="shared" si="27"/>
        <v>0</v>
      </c>
      <c r="E405" t="str">
        <f>VLOOKUP(L405,Hydro[],2,FALSE)</f>
        <v>GRA - Lower Granite Dam Adult</v>
      </c>
      <c r="F405">
        <f>MATCH(L405,'VLOOKUP Function'!A:A,0)</f>
        <v>192</v>
      </c>
      <c r="G405" t="str" cm="1">
        <f t="array" ref="G405">INDEX('VLOOKUP Function'!B:B,F405)</f>
        <v>GRA - Lower Granite Dam Adult</v>
      </c>
      <c r="H405" t="str">
        <f>INDEX('VLOOKUP Function'!B:B, MATCH('Interrogation Detail Lochsa'!L405,'VLOOKUP Function'!A:A,0))</f>
        <v>GRA - Lower Granite Dam Adult</v>
      </c>
      <c r="I405" t="str">
        <f>_xlfn.XLOOKUP(L405,'Interrogation Summary Hydro'!A:A,'Interrogation Summary Hydro'!D:D,"No hydrosystem detection")</f>
        <v>GRA - Lower Granite Dam Adult</v>
      </c>
      <c r="J405" s="2">
        <f>_xlfn.XLOOKUP(L405,'Interrogation Summary Hydro'!A:A,'Interrogation Summary Hydro'!E:E,"#NA")</f>
        <v>45549.505995370368</v>
      </c>
      <c r="K405" s="2" t="str" cm="1">
        <f t="array" ref="K405">VLOOKUP($L405&amp;U405,CHOOSE({1,2},MULTILOOKUP!$A$2:$A$436&amp;MULTILOOKUP!$B$2:$B$436,MULTILOOKUP!$C$2:$C$436),2,FALSE)</f>
        <v>B7</v>
      </c>
      <c r="L405" t="s">
        <v>435</v>
      </c>
      <c r="M405" t="s">
        <v>418</v>
      </c>
      <c r="N405">
        <v>3</v>
      </c>
      <c r="O405" t="s">
        <v>20</v>
      </c>
      <c r="P405">
        <v>2</v>
      </c>
      <c r="Q405" t="s">
        <v>21</v>
      </c>
      <c r="R405" t="s">
        <v>22</v>
      </c>
      <c r="S405" t="s">
        <v>23</v>
      </c>
      <c r="T405" t="s">
        <v>29</v>
      </c>
      <c r="U405" s="1">
        <v>45751.754988425928</v>
      </c>
      <c r="V405" t="s">
        <v>61</v>
      </c>
      <c r="W405" t="s">
        <v>54</v>
      </c>
      <c r="X405" s="2">
        <v>45549</v>
      </c>
      <c r="Y405" s="2">
        <v>45549</v>
      </c>
      <c r="Z405" t="s">
        <v>54</v>
      </c>
      <c r="AA405">
        <v>800</v>
      </c>
      <c r="AB405" t="s">
        <v>28</v>
      </c>
      <c r="AC405">
        <v>1</v>
      </c>
    </row>
    <row r="406" spans="1:29" x14ac:dyDescent="0.25">
      <c r="A406">
        <f t="shared" si="24"/>
        <v>1</v>
      </c>
      <c r="B406">
        <f t="shared" si="25"/>
        <v>1</v>
      </c>
      <c r="C406" t="str">
        <f t="shared" si="26"/>
        <v>SY2025</v>
      </c>
      <c r="D406">
        <f t="shared" si="27"/>
        <v>0</v>
      </c>
      <c r="E406" t="str">
        <f>VLOOKUP(L406,Hydro[],2,FALSE)</f>
        <v>GRA - Lower Granite Dam Adult</v>
      </c>
      <c r="F406">
        <f>MATCH(L406,'VLOOKUP Function'!A:A,0)</f>
        <v>193</v>
      </c>
      <c r="G406" t="str" cm="1">
        <f t="array" ref="G406">INDEX('VLOOKUP Function'!B:B,F406)</f>
        <v>GRA - Lower Granite Dam Adult</v>
      </c>
      <c r="H406" t="str">
        <f>INDEX('VLOOKUP Function'!B:B, MATCH('Interrogation Detail Lochsa'!L406,'VLOOKUP Function'!A:A,0))</f>
        <v>GRA - Lower Granite Dam Adult</v>
      </c>
      <c r="I406" t="str">
        <f>_xlfn.XLOOKUP(L406,'Interrogation Summary Hydro'!A:A,'Interrogation Summary Hydro'!D:D,"No hydrosystem detection")</f>
        <v>GRA - Lower Granite Dam Adult</v>
      </c>
      <c r="J406" s="2">
        <f>_xlfn.XLOOKUP(L406,'Interrogation Summary Hydro'!A:A,'Interrogation Summary Hydro'!E:E,"#NA")</f>
        <v>45560.369756944441</v>
      </c>
      <c r="K406" s="2" t="str" cm="1">
        <f t="array" ref="K406">VLOOKUP($L406&amp;U406,CHOOSE({1,2},MULTILOOKUP!$A$2:$A$436&amp;MULTILOOKUP!$B$2:$B$436,MULTILOOKUP!$C$2:$C$436),2,FALSE)</f>
        <v>A5</v>
      </c>
      <c r="L406" t="s">
        <v>436</v>
      </c>
      <c r="M406" t="s">
        <v>367</v>
      </c>
      <c r="N406">
        <v>3</v>
      </c>
      <c r="O406" t="s">
        <v>20</v>
      </c>
      <c r="P406">
        <v>2</v>
      </c>
      <c r="Q406" t="s">
        <v>21</v>
      </c>
      <c r="R406" t="s">
        <v>22</v>
      </c>
      <c r="S406" t="s">
        <v>23</v>
      </c>
      <c r="T406" t="s">
        <v>29</v>
      </c>
      <c r="U406" s="1">
        <v>45740.580497685187</v>
      </c>
      <c r="V406" t="s">
        <v>45</v>
      </c>
      <c r="W406" t="s">
        <v>54</v>
      </c>
      <c r="X406" s="2">
        <v>45560</v>
      </c>
      <c r="Y406" s="2">
        <v>45560</v>
      </c>
      <c r="Z406" t="s">
        <v>54</v>
      </c>
      <c r="AA406">
        <v>840</v>
      </c>
      <c r="AB406" t="s">
        <v>28</v>
      </c>
      <c r="AC406">
        <v>1</v>
      </c>
    </row>
    <row r="407" spans="1:29" x14ac:dyDescent="0.25">
      <c r="A407">
        <f t="shared" si="24"/>
        <v>1</v>
      </c>
      <c r="B407">
        <f t="shared" si="25"/>
        <v>1</v>
      </c>
      <c r="C407" t="str">
        <f t="shared" si="26"/>
        <v>SY2025</v>
      </c>
      <c r="D407">
        <f t="shared" si="27"/>
        <v>0</v>
      </c>
      <c r="E407" t="str">
        <f>VLOOKUP(L407,Hydro[],2,FALSE)</f>
        <v>GRA - Lower Granite Dam Adult</v>
      </c>
      <c r="F407">
        <f>MATCH(L407,'VLOOKUP Function'!A:A,0)</f>
        <v>194</v>
      </c>
      <c r="G407" t="str" cm="1">
        <f t="array" ref="G407">INDEX('VLOOKUP Function'!B:B,F407)</f>
        <v>GRA - Lower Granite Dam Adult</v>
      </c>
      <c r="H407" t="str">
        <f>INDEX('VLOOKUP Function'!B:B, MATCH('Interrogation Detail Lochsa'!L407,'VLOOKUP Function'!A:A,0))</f>
        <v>GRA - Lower Granite Dam Adult</v>
      </c>
      <c r="I407" t="str">
        <f>_xlfn.XLOOKUP(L407,'Interrogation Summary Hydro'!A:A,'Interrogation Summary Hydro'!D:D,"No hydrosystem detection")</f>
        <v>GRA - Lower Granite Dam Adult</v>
      </c>
      <c r="J407" s="2">
        <f>_xlfn.XLOOKUP(L407,'Interrogation Summary Hydro'!A:A,'Interrogation Summary Hydro'!E:E,"#NA")</f>
        <v>45561.463935185187</v>
      </c>
      <c r="K407" s="2" t="str" cm="1">
        <f t="array" ref="K407">VLOOKUP($L407&amp;U407,CHOOSE({1,2},MULTILOOKUP!$A$2:$A$436&amp;MULTILOOKUP!$B$2:$B$436,MULTILOOKUP!$C$2:$C$436),2,FALSE)</f>
        <v>A1</v>
      </c>
      <c r="L407" t="s">
        <v>437</v>
      </c>
      <c r="M407" t="s">
        <v>438</v>
      </c>
      <c r="N407">
        <v>3</v>
      </c>
      <c r="O407" t="s">
        <v>20</v>
      </c>
      <c r="P407">
        <v>2</v>
      </c>
      <c r="Q407" t="s">
        <v>21</v>
      </c>
      <c r="R407" t="s">
        <v>22</v>
      </c>
      <c r="S407" t="s">
        <v>23</v>
      </c>
      <c r="T407" t="s">
        <v>29</v>
      </c>
      <c r="U407" s="1">
        <v>45737.046041666668</v>
      </c>
      <c r="V407" t="s">
        <v>33</v>
      </c>
      <c r="W407" t="s">
        <v>54</v>
      </c>
      <c r="X407" s="2">
        <v>45561</v>
      </c>
      <c r="Y407" s="2">
        <v>45561</v>
      </c>
      <c r="Z407" t="s">
        <v>54</v>
      </c>
      <c r="AA407">
        <v>750</v>
      </c>
      <c r="AB407" t="s">
        <v>28</v>
      </c>
      <c r="AC407">
        <v>1</v>
      </c>
    </row>
    <row r="408" spans="1:29" x14ac:dyDescent="0.25">
      <c r="A408">
        <f t="shared" si="24"/>
        <v>0</v>
      </c>
      <c r="B408">
        <f t="shared" si="25"/>
        <v>2</v>
      </c>
      <c r="C408" t="str">
        <f t="shared" si="26"/>
        <v>SY2025</v>
      </c>
      <c r="D408">
        <f t="shared" si="27"/>
        <v>0</v>
      </c>
      <c r="E408" t="str">
        <f>VLOOKUP(L408,Hydro[],2,FALSE)</f>
        <v>GRA - Lower Granite Dam Adult</v>
      </c>
      <c r="F408">
        <f>MATCH(L408,'VLOOKUP Function'!A:A,0)</f>
        <v>194</v>
      </c>
      <c r="G408" t="str" cm="1">
        <f t="array" ref="G408">INDEX('VLOOKUP Function'!B:B,F408)</f>
        <v>GRA - Lower Granite Dam Adult</v>
      </c>
      <c r="H408" t="str">
        <f>INDEX('VLOOKUP Function'!B:B, MATCH('Interrogation Detail Lochsa'!L408,'VLOOKUP Function'!A:A,0))</f>
        <v>GRA - Lower Granite Dam Adult</v>
      </c>
      <c r="I408" t="str">
        <f>_xlfn.XLOOKUP(L408,'Interrogation Summary Hydro'!A:A,'Interrogation Summary Hydro'!D:D,"No hydrosystem detection")</f>
        <v>GRA - Lower Granite Dam Adult</v>
      </c>
      <c r="J408" s="2">
        <f>_xlfn.XLOOKUP(L408,'Interrogation Summary Hydro'!A:A,'Interrogation Summary Hydro'!E:E,"#NA")</f>
        <v>45561.463935185187</v>
      </c>
      <c r="K408" s="2" t="str" cm="1">
        <f t="array" ref="K408">VLOOKUP($L408&amp;U408,CHOOSE({1,2},MULTILOOKUP!$A$2:$A$436&amp;MULTILOOKUP!$B$2:$B$436,MULTILOOKUP!$C$2:$C$436),2,FALSE)</f>
        <v>A2</v>
      </c>
      <c r="L408" t="s">
        <v>437</v>
      </c>
      <c r="M408" t="s">
        <v>438</v>
      </c>
      <c r="N408">
        <v>3</v>
      </c>
      <c r="O408" t="s">
        <v>20</v>
      </c>
      <c r="P408">
        <v>2</v>
      </c>
      <c r="Q408" t="s">
        <v>21</v>
      </c>
      <c r="R408" t="s">
        <v>22</v>
      </c>
      <c r="S408" t="s">
        <v>23</v>
      </c>
      <c r="T408" t="s">
        <v>29</v>
      </c>
      <c r="U408" s="1">
        <v>45737.046099537038</v>
      </c>
      <c r="V408" t="s">
        <v>36</v>
      </c>
      <c r="W408" t="s">
        <v>54</v>
      </c>
      <c r="X408" s="2">
        <v>45561</v>
      </c>
      <c r="Y408" s="2">
        <v>45561</v>
      </c>
      <c r="Z408" t="s">
        <v>54</v>
      </c>
      <c r="AA408">
        <v>750</v>
      </c>
      <c r="AB408" t="s">
        <v>28</v>
      </c>
      <c r="AC408">
        <v>1</v>
      </c>
    </row>
    <row r="409" spans="1:29" x14ac:dyDescent="0.25">
      <c r="A409">
        <f t="shared" si="24"/>
        <v>1</v>
      </c>
      <c r="B409">
        <f t="shared" si="25"/>
        <v>1</v>
      </c>
      <c r="C409" t="str">
        <f t="shared" si="26"/>
        <v>SY2025</v>
      </c>
      <c r="D409">
        <f t="shared" si="27"/>
        <v>0</v>
      </c>
      <c r="E409" t="str">
        <f>VLOOKUP(L409,Hydro[],2,FALSE)</f>
        <v>GRA - Lower Granite Dam Adult</v>
      </c>
      <c r="F409">
        <f>MATCH(L409,'VLOOKUP Function'!A:A,0)</f>
        <v>195</v>
      </c>
      <c r="G409" t="str" cm="1">
        <f t="array" ref="G409">INDEX('VLOOKUP Function'!B:B,F409)</f>
        <v>GRA - Lower Granite Dam Adult</v>
      </c>
      <c r="H409" t="str">
        <f>INDEX('VLOOKUP Function'!B:B, MATCH('Interrogation Detail Lochsa'!L409,'VLOOKUP Function'!A:A,0))</f>
        <v>GRA - Lower Granite Dam Adult</v>
      </c>
      <c r="I409" t="str">
        <f>_xlfn.XLOOKUP(L409,'Interrogation Summary Hydro'!A:A,'Interrogation Summary Hydro'!D:D,"No hydrosystem detection")</f>
        <v>GRA - Lower Granite Dam Adult</v>
      </c>
      <c r="J409" s="2">
        <f>_xlfn.XLOOKUP(L409,'Interrogation Summary Hydro'!A:A,'Interrogation Summary Hydro'!E:E,"#NA")</f>
        <v>45560.474328703705</v>
      </c>
      <c r="K409" s="2" t="str" cm="1">
        <f t="array" ref="K409">VLOOKUP($L409&amp;U409,CHOOSE({1,2},MULTILOOKUP!$A$2:$A$436&amp;MULTILOOKUP!$B$2:$B$436,MULTILOOKUP!$C$2:$C$436),2,FALSE)</f>
        <v>B7</v>
      </c>
      <c r="L409" t="s">
        <v>439</v>
      </c>
      <c r="M409" t="s">
        <v>367</v>
      </c>
      <c r="N409">
        <v>3</v>
      </c>
      <c r="O409" t="s">
        <v>20</v>
      </c>
      <c r="P409">
        <v>2</v>
      </c>
      <c r="Q409" t="s">
        <v>21</v>
      </c>
      <c r="R409" t="s">
        <v>22</v>
      </c>
      <c r="S409" t="s">
        <v>23</v>
      </c>
      <c r="T409" t="s">
        <v>24</v>
      </c>
      <c r="U409" s="1">
        <v>45743.684548611112</v>
      </c>
      <c r="V409" t="s">
        <v>61</v>
      </c>
      <c r="W409" t="s">
        <v>54</v>
      </c>
      <c r="X409" s="2">
        <v>45560</v>
      </c>
      <c r="Y409" s="2">
        <v>45560</v>
      </c>
      <c r="Z409" t="s">
        <v>54</v>
      </c>
      <c r="AA409">
        <v>800</v>
      </c>
      <c r="AB409" t="s">
        <v>28</v>
      </c>
      <c r="AC409">
        <v>1</v>
      </c>
    </row>
    <row r="410" spans="1:29" x14ac:dyDescent="0.25">
      <c r="A410">
        <f t="shared" si="24"/>
        <v>1</v>
      </c>
      <c r="B410">
        <f t="shared" si="25"/>
        <v>1</v>
      </c>
      <c r="C410" t="str">
        <f t="shared" si="26"/>
        <v>SY2025</v>
      </c>
      <c r="D410">
        <f t="shared" si="27"/>
        <v>0</v>
      </c>
      <c r="E410" t="str">
        <f>VLOOKUP(L410,Hydro[],2,FALSE)</f>
        <v>GRA - Lower Granite Dam Adult</v>
      </c>
      <c r="F410">
        <f>MATCH(L410,'VLOOKUP Function'!A:A,0)</f>
        <v>196</v>
      </c>
      <c r="G410" t="str" cm="1">
        <f t="array" ref="G410">INDEX('VLOOKUP Function'!B:B,F410)</f>
        <v>GRA - Lower Granite Dam Adult</v>
      </c>
      <c r="H410" t="str">
        <f>INDEX('VLOOKUP Function'!B:B, MATCH('Interrogation Detail Lochsa'!L410,'VLOOKUP Function'!A:A,0))</f>
        <v>GRA - Lower Granite Dam Adult</v>
      </c>
      <c r="I410" t="str">
        <f>_xlfn.XLOOKUP(L410,'Interrogation Summary Hydro'!A:A,'Interrogation Summary Hydro'!D:D,"No hydrosystem detection")</f>
        <v>GRA - Lower Granite Dam Adult</v>
      </c>
      <c r="J410" s="2">
        <f>_xlfn.XLOOKUP(L410,'Interrogation Summary Hydro'!A:A,'Interrogation Summary Hydro'!E:E,"#NA")</f>
        <v>45561.498159722221</v>
      </c>
      <c r="K410" s="2" t="str" cm="1">
        <f t="array" ref="K410">VLOOKUP($L410&amp;U410,CHOOSE({1,2},MULTILOOKUP!$A$2:$A$436&amp;MULTILOOKUP!$B$2:$B$436,MULTILOOKUP!$C$2:$C$436),2,FALSE)</f>
        <v>B1</v>
      </c>
      <c r="L410" t="s">
        <v>440</v>
      </c>
      <c r="M410" t="s">
        <v>438</v>
      </c>
      <c r="N410">
        <v>3</v>
      </c>
      <c r="O410" t="s">
        <v>20</v>
      </c>
      <c r="P410">
        <v>2</v>
      </c>
      <c r="Q410" t="s">
        <v>21</v>
      </c>
      <c r="R410" t="s">
        <v>22</v>
      </c>
      <c r="S410" t="s">
        <v>23</v>
      </c>
      <c r="T410" t="s">
        <v>24</v>
      </c>
      <c r="U410" s="1">
        <v>45723.074814814812</v>
      </c>
      <c r="V410" t="s">
        <v>32</v>
      </c>
      <c r="W410" t="s">
        <v>54</v>
      </c>
      <c r="X410" s="2">
        <v>45561</v>
      </c>
      <c r="Y410" s="2">
        <v>45561</v>
      </c>
      <c r="Z410" t="s">
        <v>54</v>
      </c>
      <c r="AA410">
        <v>880</v>
      </c>
      <c r="AB410" t="s">
        <v>28</v>
      </c>
      <c r="AC410">
        <v>1</v>
      </c>
    </row>
    <row r="411" spans="1:29" x14ac:dyDescent="0.25">
      <c r="A411">
        <f t="shared" si="24"/>
        <v>0</v>
      </c>
      <c r="B411">
        <f t="shared" si="25"/>
        <v>2</v>
      </c>
      <c r="C411" t="str">
        <f t="shared" si="26"/>
        <v>SY2025</v>
      </c>
      <c r="D411">
        <f t="shared" si="27"/>
        <v>0</v>
      </c>
      <c r="E411" t="str">
        <f>VLOOKUP(L411,Hydro[],2,FALSE)</f>
        <v>GRA - Lower Granite Dam Adult</v>
      </c>
      <c r="F411">
        <f>MATCH(L411,'VLOOKUP Function'!A:A,0)</f>
        <v>196</v>
      </c>
      <c r="G411" t="str" cm="1">
        <f t="array" ref="G411">INDEX('VLOOKUP Function'!B:B,F411)</f>
        <v>GRA - Lower Granite Dam Adult</v>
      </c>
      <c r="H411" t="str">
        <f>INDEX('VLOOKUP Function'!B:B, MATCH('Interrogation Detail Lochsa'!L411,'VLOOKUP Function'!A:A,0))</f>
        <v>GRA - Lower Granite Dam Adult</v>
      </c>
      <c r="I411" t="str">
        <f>_xlfn.XLOOKUP(L411,'Interrogation Summary Hydro'!A:A,'Interrogation Summary Hydro'!D:D,"No hydrosystem detection")</f>
        <v>GRA - Lower Granite Dam Adult</v>
      </c>
      <c r="J411" s="2">
        <f>_xlfn.XLOOKUP(L411,'Interrogation Summary Hydro'!A:A,'Interrogation Summary Hydro'!E:E,"#NA")</f>
        <v>45561.498159722221</v>
      </c>
      <c r="K411" s="2" t="str" cm="1">
        <f t="array" ref="K411">VLOOKUP($L411&amp;U411,CHOOSE({1,2},MULTILOOKUP!$A$2:$A$436&amp;MULTILOOKUP!$B$2:$B$436,MULTILOOKUP!$C$2:$C$436),2,FALSE)</f>
        <v>A4</v>
      </c>
      <c r="L411" t="s">
        <v>440</v>
      </c>
      <c r="M411" t="s">
        <v>438</v>
      </c>
      <c r="N411">
        <v>3</v>
      </c>
      <c r="O411" t="s">
        <v>20</v>
      </c>
      <c r="P411">
        <v>2</v>
      </c>
      <c r="Q411" t="s">
        <v>21</v>
      </c>
      <c r="R411" t="s">
        <v>22</v>
      </c>
      <c r="S411" t="s">
        <v>23</v>
      </c>
      <c r="T411" t="s">
        <v>29</v>
      </c>
      <c r="U411" s="1">
        <v>45723.228437500002</v>
      </c>
      <c r="V411" t="s">
        <v>56</v>
      </c>
      <c r="W411" t="s">
        <v>54</v>
      </c>
      <c r="X411" s="2">
        <v>45561</v>
      </c>
      <c r="Y411" s="2">
        <v>45561</v>
      </c>
      <c r="Z411" t="s">
        <v>54</v>
      </c>
      <c r="AA411">
        <v>880</v>
      </c>
      <c r="AB411" t="s">
        <v>28</v>
      </c>
      <c r="AC411">
        <v>1</v>
      </c>
    </row>
    <row r="412" spans="1:29" x14ac:dyDescent="0.25">
      <c r="A412">
        <f t="shared" si="24"/>
        <v>1</v>
      </c>
      <c r="B412">
        <f t="shared" si="25"/>
        <v>1</v>
      </c>
      <c r="C412" t="str">
        <f t="shared" si="26"/>
        <v>SY2025</v>
      </c>
      <c r="D412">
        <f t="shared" si="27"/>
        <v>0</v>
      </c>
      <c r="E412" t="str">
        <f>VLOOKUP(L412,Hydro[],2,FALSE)</f>
        <v>GRA - Lower Granite Dam Adult</v>
      </c>
      <c r="F412">
        <f>MATCH(L412,'VLOOKUP Function'!A:A,0)</f>
        <v>197</v>
      </c>
      <c r="G412" t="str" cm="1">
        <f t="array" ref="G412">INDEX('VLOOKUP Function'!B:B,F412)</f>
        <v>GRA - Lower Granite Dam Adult</v>
      </c>
      <c r="H412" t="str">
        <f>INDEX('VLOOKUP Function'!B:B, MATCH('Interrogation Detail Lochsa'!L412,'VLOOKUP Function'!A:A,0))</f>
        <v>GRA - Lower Granite Dam Adult</v>
      </c>
      <c r="I412" t="str">
        <f>_xlfn.XLOOKUP(L412,'Interrogation Summary Hydro'!A:A,'Interrogation Summary Hydro'!D:D,"No hydrosystem detection")</f>
        <v>GRA - Lower Granite Dam Adult</v>
      </c>
      <c r="J412" s="2">
        <f>_xlfn.XLOOKUP(L412,'Interrogation Summary Hydro'!A:A,'Interrogation Summary Hydro'!E:E,"#NA")</f>
        <v>45561.437222222223</v>
      </c>
      <c r="K412" s="2" t="str" cm="1">
        <f t="array" ref="K412">VLOOKUP($L412&amp;U412,CHOOSE({1,2},MULTILOOKUP!$A$2:$A$436&amp;MULTILOOKUP!$B$2:$B$436,MULTILOOKUP!$C$2:$C$436),2,FALSE)</f>
        <v>A2</v>
      </c>
      <c r="L412" t="s">
        <v>441</v>
      </c>
      <c r="M412" t="s">
        <v>438</v>
      </c>
      <c r="N412">
        <v>3</v>
      </c>
      <c r="O412" t="s">
        <v>20</v>
      </c>
      <c r="P412">
        <v>2</v>
      </c>
      <c r="Q412" t="s">
        <v>21</v>
      </c>
      <c r="R412" t="s">
        <v>22</v>
      </c>
      <c r="S412" t="s">
        <v>23</v>
      </c>
      <c r="T412" t="s">
        <v>29</v>
      </c>
      <c r="U412" s="1">
        <v>45720.952152777776</v>
      </c>
      <c r="V412" t="s">
        <v>36</v>
      </c>
      <c r="W412" t="s">
        <v>54</v>
      </c>
      <c r="X412" s="2">
        <v>45561</v>
      </c>
      <c r="Y412" s="2">
        <v>45561</v>
      </c>
      <c r="Z412" t="s">
        <v>54</v>
      </c>
      <c r="AA412">
        <v>830</v>
      </c>
      <c r="AB412" t="s">
        <v>28</v>
      </c>
      <c r="AC412">
        <v>1</v>
      </c>
    </row>
    <row r="413" spans="1:29" x14ac:dyDescent="0.25">
      <c r="A413">
        <f t="shared" si="24"/>
        <v>1</v>
      </c>
      <c r="B413">
        <f t="shared" si="25"/>
        <v>1</v>
      </c>
      <c r="C413" t="str">
        <f t="shared" si="26"/>
        <v>SY2025</v>
      </c>
      <c r="D413">
        <f t="shared" si="27"/>
        <v>0</v>
      </c>
      <c r="E413" t="str">
        <f>VLOOKUP(L413,Hydro[],2,FALSE)</f>
        <v>GRA - Lower Granite Dam Adult</v>
      </c>
      <c r="F413">
        <f>MATCH(L413,'VLOOKUP Function'!A:A,0)</f>
        <v>198</v>
      </c>
      <c r="G413" t="str" cm="1">
        <f t="array" ref="G413">INDEX('VLOOKUP Function'!B:B,F413)</f>
        <v>GRA - Lower Granite Dam Adult</v>
      </c>
      <c r="H413" t="str">
        <f>INDEX('VLOOKUP Function'!B:B, MATCH('Interrogation Detail Lochsa'!L413,'VLOOKUP Function'!A:A,0))</f>
        <v>GRA - Lower Granite Dam Adult</v>
      </c>
      <c r="I413" t="str">
        <f>_xlfn.XLOOKUP(L413,'Interrogation Summary Hydro'!A:A,'Interrogation Summary Hydro'!D:D,"No hydrosystem detection")</f>
        <v>GRA - Lower Granite Dam Adult</v>
      </c>
      <c r="J413" s="2">
        <f>_xlfn.XLOOKUP(L413,'Interrogation Summary Hydro'!A:A,'Interrogation Summary Hydro'!E:E,"#NA")</f>
        <v>45526.440821759257</v>
      </c>
      <c r="K413" s="2" t="str" cm="1">
        <f t="array" ref="K413">VLOOKUP($L413&amp;U413,CHOOSE({1,2},MULTILOOKUP!$A$2:$A$436&amp;MULTILOOKUP!$B$2:$B$436,MULTILOOKUP!$C$2:$C$436),2,FALSE)</f>
        <v>A5</v>
      </c>
      <c r="L413" t="s">
        <v>442</v>
      </c>
      <c r="M413" t="s">
        <v>443</v>
      </c>
      <c r="N413">
        <v>3</v>
      </c>
      <c r="O413" t="s">
        <v>20</v>
      </c>
      <c r="P413">
        <v>2</v>
      </c>
      <c r="Q413" t="s">
        <v>21</v>
      </c>
      <c r="R413" t="s">
        <v>22</v>
      </c>
      <c r="S413" t="s">
        <v>23</v>
      </c>
      <c r="T413" t="s">
        <v>29</v>
      </c>
      <c r="U413" s="1">
        <v>45728.043715277781</v>
      </c>
      <c r="V413" t="s">
        <v>45</v>
      </c>
      <c r="W413" t="s">
        <v>54</v>
      </c>
      <c r="X413" s="2">
        <v>45526</v>
      </c>
      <c r="Y413" s="2">
        <v>45526</v>
      </c>
      <c r="Z413" t="s">
        <v>54</v>
      </c>
      <c r="AA413">
        <v>780</v>
      </c>
      <c r="AB413" t="s">
        <v>28</v>
      </c>
      <c r="AC413">
        <v>1</v>
      </c>
    </row>
    <row r="414" spans="1:29" x14ac:dyDescent="0.25">
      <c r="A414">
        <f t="shared" si="24"/>
        <v>0</v>
      </c>
      <c r="B414">
        <f t="shared" si="25"/>
        <v>2</v>
      </c>
      <c r="C414" t="str">
        <f t="shared" si="26"/>
        <v>SY2025</v>
      </c>
      <c r="D414">
        <f t="shared" si="27"/>
        <v>0</v>
      </c>
      <c r="E414" t="str">
        <f>VLOOKUP(L414,Hydro[],2,FALSE)</f>
        <v>GRA - Lower Granite Dam Adult</v>
      </c>
      <c r="F414">
        <f>MATCH(L414,'VLOOKUP Function'!A:A,0)</f>
        <v>198</v>
      </c>
      <c r="G414" t="str" cm="1">
        <f t="array" ref="G414">INDEX('VLOOKUP Function'!B:B,F414)</f>
        <v>GRA - Lower Granite Dam Adult</v>
      </c>
      <c r="H414" t="str">
        <f>INDEX('VLOOKUP Function'!B:B, MATCH('Interrogation Detail Lochsa'!L414,'VLOOKUP Function'!A:A,0))</f>
        <v>GRA - Lower Granite Dam Adult</v>
      </c>
      <c r="I414" t="str">
        <f>_xlfn.XLOOKUP(L414,'Interrogation Summary Hydro'!A:A,'Interrogation Summary Hydro'!D:D,"No hydrosystem detection")</f>
        <v>GRA - Lower Granite Dam Adult</v>
      </c>
      <c r="J414" s="2">
        <f>_xlfn.XLOOKUP(L414,'Interrogation Summary Hydro'!A:A,'Interrogation Summary Hydro'!E:E,"#NA")</f>
        <v>45526.440821759257</v>
      </c>
      <c r="K414" s="2" t="str" cm="1">
        <f t="array" ref="K414">VLOOKUP($L414&amp;U414,CHOOSE({1,2},MULTILOOKUP!$A$2:$A$436&amp;MULTILOOKUP!$B$2:$B$436,MULTILOOKUP!$C$2:$C$436),2,FALSE)</f>
        <v>A6</v>
      </c>
      <c r="L414" t="s">
        <v>442</v>
      </c>
      <c r="M414" t="s">
        <v>443</v>
      </c>
      <c r="N414">
        <v>3</v>
      </c>
      <c r="O414" t="s">
        <v>20</v>
      </c>
      <c r="P414">
        <v>2</v>
      </c>
      <c r="Q414" t="s">
        <v>21</v>
      </c>
      <c r="R414" t="s">
        <v>22</v>
      </c>
      <c r="S414" t="s">
        <v>23</v>
      </c>
      <c r="T414" t="s">
        <v>29</v>
      </c>
      <c r="U414" s="1">
        <v>45728.043842592589</v>
      </c>
      <c r="V414" t="s">
        <v>68</v>
      </c>
      <c r="W414" t="s">
        <v>54</v>
      </c>
      <c r="X414" s="2">
        <v>45526</v>
      </c>
      <c r="Y414" s="2">
        <v>45526</v>
      </c>
      <c r="Z414" t="s">
        <v>54</v>
      </c>
      <c r="AA414">
        <v>780</v>
      </c>
      <c r="AB414" t="s">
        <v>28</v>
      </c>
      <c r="AC414">
        <v>1</v>
      </c>
    </row>
    <row r="415" spans="1:29" x14ac:dyDescent="0.25">
      <c r="A415">
        <f t="shared" si="24"/>
        <v>1</v>
      </c>
      <c r="B415">
        <f t="shared" si="25"/>
        <v>1</v>
      </c>
      <c r="C415" t="str">
        <f t="shared" si="26"/>
        <v>SY2025</v>
      </c>
      <c r="D415">
        <f t="shared" si="27"/>
        <v>0</v>
      </c>
      <c r="E415" t="str">
        <f>VLOOKUP(L415,Hydro[],2,FALSE)</f>
        <v>GRA - Lower Granite Dam Adult</v>
      </c>
      <c r="F415">
        <f>MATCH(L415,'VLOOKUP Function'!A:A,0)</f>
        <v>199</v>
      </c>
      <c r="G415" t="str" cm="1">
        <f t="array" ref="G415">INDEX('VLOOKUP Function'!B:B,F415)</f>
        <v>GRA - Lower Granite Dam Adult</v>
      </c>
      <c r="H415" t="str">
        <f>INDEX('VLOOKUP Function'!B:B, MATCH('Interrogation Detail Lochsa'!L415,'VLOOKUP Function'!A:A,0))</f>
        <v>GRA - Lower Granite Dam Adult</v>
      </c>
      <c r="I415" t="str">
        <f>_xlfn.XLOOKUP(L415,'Interrogation Summary Hydro'!A:A,'Interrogation Summary Hydro'!D:D,"No hydrosystem detection")</f>
        <v>GRA - Lower Granite Dam Adult</v>
      </c>
      <c r="J415" s="2">
        <f>_xlfn.XLOOKUP(L415,'Interrogation Summary Hydro'!A:A,'Interrogation Summary Hydro'!E:E,"#NA")</f>
        <v>45579.49077546296</v>
      </c>
      <c r="K415" s="2" t="str" cm="1">
        <f t="array" ref="K415">VLOOKUP($L415&amp;U415,CHOOSE({1,2},MULTILOOKUP!$A$2:$A$436&amp;MULTILOOKUP!$B$2:$B$436,MULTILOOKUP!$C$2:$C$436),2,FALSE)</f>
        <v>B6</v>
      </c>
      <c r="L415" t="s">
        <v>444</v>
      </c>
      <c r="M415" t="s">
        <v>445</v>
      </c>
      <c r="N415">
        <v>3</v>
      </c>
      <c r="O415" t="s">
        <v>20</v>
      </c>
      <c r="P415">
        <v>2</v>
      </c>
      <c r="Q415" t="s">
        <v>21</v>
      </c>
      <c r="R415" t="s">
        <v>22</v>
      </c>
      <c r="S415" t="s">
        <v>23</v>
      </c>
      <c r="T415" t="s">
        <v>24</v>
      </c>
      <c r="U415" s="1">
        <v>45730.946655092594</v>
      </c>
      <c r="V415" t="s">
        <v>59</v>
      </c>
      <c r="W415" t="s">
        <v>54</v>
      </c>
      <c r="X415" s="2">
        <v>45579</v>
      </c>
      <c r="Y415" s="2">
        <v>45579</v>
      </c>
      <c r="Z415" t="s">
        <v>54</v>
      </c>
      <c r="AA415">
        <v>860</v>
      </c>
      <c r="AB415" t="s">
        <v>28</v>
      </c>
      <c r="AC415">
        <v>1</v>
      </c>
    </row>
    <row r="416" spans="1:29" x14ac:dyDescent="0.25">
      <c r="A416">
        <f t="shared" si="24"/>
        <v>0</v>
      </c>
      <c r="B416">
        <f t="shared" si="25"/>
        <v>2</v>
      </c>
      <c r="C416" t="str">
        <f t="shared" si="26"/>
        <v>SY2025</v>
      </c>
      <c r="D416">
        <f t="shared" si="27"/>
        <v>0</v>
      </c>
      <c r="E416" t="str">
        <f>VLOOKUP(L416,Hydro[],2,FALSE)</f>
        <v>GRA - Lower Granite Dam Adult</v>
      </c>
      <c r="F416">
        <f>MATCH(L416,'VLOOKUP Function'!A:A,0)</f>
        <v>199</v>
      </c>
      <c r="G416" t="str" cm="1">
        <f t="array" ref="G416">INDEX('VLOOKUP Function'!B:B,F416)</f>
        <v>GRA - Lower Granite Dam Adult</v>
      </c>
      <c r="H416" t="str">
        <f>INDEX('VLOOKUP Function'!B:B, MATCH('Interrogation Detail Lochsa'!L416,'VLOOKUP Function'!A:A,0))</f>
        <v>GRA - Lower Granite Dam Adult</v>
      </c>
      <c r="I416" t="str">
        <f>_xlfn.XLOOKUP(L416,'Interrogation Summary Hydro'!A:A,'Interrogation Summary Hydro'!D:D,"No hydrosystem detection")</f>
        <v>GRA - Lower Granite Dam Adult</v>
      </c>
      <c r="J416" s="2">
        <f>_xlfn.XLOOKUP(L416,'Interrogation Summary Hydro'!A:A,'Interrogation Summary Hydro'!E:E,"#NA")</f>
        <v>45579.49077546296</v>
      </c>
      <c r="K416" s="2" t="str" cm="1">
        <f t="array" ref="K416">VLOOKUP($L416&amp;U416,CHOOSE({1,2},MULTILOOKUP!$A$2:$A$436&amp;MULTILOOKUP!$B$2:$B$436,MULTILOOKUP!$C$2:$C$436),2,FALSE)</f>
        <v>A3</v>
      </c>
      <c r="L416" t="s">
        <v>444</v>
      </c>
      <c r="M416" t="s">
        <v>445</v>
      </c>
      <c r="N416">
        <v>3</v>
      </c>
      <c r="O416" t="s">
        <v>20</v>
      </c>
      <c r="P416">
        <v>2</v>
      </c>
      <c r="Q416" t="s">
        <v>21</v>
      </c>
      <c r="R416" t="s">
        <v>22</v>
      </c>
      <c r="S416" t="s">
        <v>23</v>
      </c>
      <c r="T416" t="s">
        <v>29</v>
      </c>
      <c r="U416" s="1">
        <v>45731.11513888889</v>
      </c>
      <c r="V416" t="s">
        <v>30</v>
      </c>
      <c r="W416" t="s">
        <v>54</v>
      </c>
      <c r="X416" s="2">
        <v>45579</v>
      </c>
      <c r="Y416" s="2">
        <v>45579</v>
      </c>
      <c r="Z416" t="s">
        <v>54</v>
      </c>
      <c r="AA416">
        <v>860</v>
      </c>
      <c r="AB416" t="s">
        <v>28</v>
      </c>
      <c r="AC416">
        <v>1</v>
      </c>
    </row>
    <row r="417" spans="1:29" x14ac:dyDescent="0.25">
      <c r="A417">
        <f t="shared" si="24"/>
        <v>1</v>
      </c>
      <c r="B417">
        <f t="shared" si="25"/>
        <v>1</v>
      </c>
      <c r="C417" t="str">
        <f t="shared" si="26"/>
        <v>SY2025</v>
      </c>
      <c r="D417">
        <f t="shared" si="27"/>
        <v>0</v>
      </c>
      <c r="E417" t="str">
        <f>VLOOKUP(L417,Hydro[],2,FALSE)</f>
        <v>GRA - Lower Granite Dam Adult</v>
      </c>
      <c r="F417">
        <f>MATCH(L417,'VLOOKUP Function'!A:A,0)</f>
        <v>200</v>
      </c>
      <c r="G417" t="str" cm="1">
        <f t="array" ref="G417">INDEX('VLOOKUP Function'!B:B,F417)</f>
        <v>GRA - Lower Granite Dam Adult</v>
      </c>
      <c r="H417" t="str">
        <f>INDEX('VLOOKUP Function'!B:B, MATCH('Interrogation Detail Lochsa'!L417,'VLOOKUP Function'!A:A,0))</f>
        <v>GRA - Lower Granite Dam Adult</v>
      </c>
      <c r="I417" t="str">
        <f>_xlfn.XLOOKUP(L417,'Interrogation Summary Hydro'!A:A,'Interrogation Summary Hydro'!D:D,"No hydrosystem detection")</f>
        <v>GRA - Lower Granite Dam Adult</v>
      </c>
      <c r="J417" s="2">
        <f>_xlfn.XLOOKUP(L417,'Interrogation Summary Hydro'!A:A,'Interrogation Summary Hydro'!E:E,"#NA")</f>
        <v>45579.609826388885</v>
      </c>
      <c r="K417" s="2" t="str" cm="1">
        <f t="array" ref="K417">VLOOKUP($L417&amp;U417,CHOOSE({1,2},MULTILOOKUP!$A$2:$A$436&amp;MULTILOOKUP!$B$2:$B$436,MULTILOOKUP!$C$2:$C$436),2,FALSE)</f>
        <v>BB</v>
      </c>
      <c r="L417" t="s">
        <v>446</v>
      </c>
      <c r="M417" t="s">
        <v>445</v>
      </c>
      <c r="N417">
        <v>3</v>
      </c>
      <c r="O417" t="s">
        <v>20</v>
      </c>
      <c r="P417">
        <v>2</v>
      </c>
      <c r="Q417" t="s">
        <v>21</v>
      </c>
      <c r="R417" t="s">
        <v>22</v>
      </c>
      <c r="S417" t="s">
        <v>23</v>
      </c>
      <c r="T417" t="s">
        <v>24</v>
      </c>
      <c r="U417" s="1">
        <v>45744.643055555556</v>
      </c>
      <c r="V417" t="s">
        <v>199</v>
      </c>
      <c r="W417" t="s">
        <v>54</v>
      </c>
      <c r="X417" s="2">
        <v>45579</v>
      </c>
      <c r="Y417" s="2">
        <v>45579</v>
      </c>
      <c r="Z417" t="s">
        <v>54</v>
      </c>
      <c r="AA417">
        <v>780</v>
      </c>
      <c r="AB417" t="s">
        <v>28</v>
      </c>
      <c r="AC417">
        <v>1</v>
      </c>
    </row>
    <row r="418" spans="1:29" x14ac:dyDescent="0.25">
      <c r="A418">
        <f t="shared" si="24"/>
        <v>0</v>
      </c>
      <c r="B418">
        <f t="shared" si="25"/>
        <v>2</v>
      </c>
      <c r="C418" t="str">
        <f t="shared" si="26"/>
        <v>SY2025</v>
      </c>
      <c r="D418">
        <f t="shared" si="27"/>
        <v>0</v>
      </c>
      <c r="E418" t="str">
        <f>VLOOKUP(L418,Hydro[],2,FALSE)</f>
        <v>GRA - Lower Granite Dam Adult</v>
      </c>
      <c r="F418">
        <f>MATCH(L418,'VLOOKUP Function'!A:A,0)</f>
        <v>200</v>
      </c>
      <c r="G418" t="str" cm="1">
        <f t="array" ref="G418">INDEX('VLOOKUP Function'!B:B,F418)</f>
        <v>GRA - Lower Granite Dam Adult</v>
      </c>
      <c r="H418" t="str">
        <f>INDEX('VLOOKUP Function'!B:B, MATCH('Interrogation Detail Lochsa'!L418,'VLOOKUP Function'!A:A,0))</f>
        <v>GRA - Lower Granite Dam Adult</v>
      </c>
      <c r="I418" t="str">
        <f>_xlfn.XLOOKUP(L418,'Interrogation Summary Hydro'!A:A,'Interrogation Summary Hydro'!D:D,"No hydrosystem detection")</f>
        <v>GRA - Lower Granite Dam Adult</v>
      </c>
      <c r="J418" s="2">
        <f>_xlfn.XLOOKUP(L418,'Interrogation Summary Hydro'!A:A,'Interrogation Summary Hydro'!E:E,"#NA")</f>
        <v>45579.609826388885</v>
      </c>
      <c r="K418" s="2" t="str" cm="1">
        <f t="array" ref="K418">VLOOKUP($L418&amp;U418,CHOOSE({1,2},MULTILOOKUP!$A$2:$A$436&amp;MULTILOOKUP!$B$2:$B$436,MULTILOOKUP!$C$2:$C$436),2,FALSE)</f>
        <v>A1</v>
      </c>
      <c r="L418" t="s">
        <v>446</v>
      </c>
      <c r="M418" t="s">
        <v>445</v>
      </c>
      <c r="N418">
        <v>3</v>
      </c>
      <c r="O418" t="s">
        <v>20</v>
      </c>
      <c r="P418">
        <v>2</v>
      </c>
      <c r="Q418" t="s">
        <v>21</v>
      </c>
      <c r="R418" t="s">
        <v>22</v>
      </c>
      <c r="S418" t="s">
        <v>23</v>
      </c>
      <c r="T418" t="s">
        <v>29</v>
      </c>
      <c r="U418" s="1">
        <v>45745.34202546296</v>
      </c>
      <c r="V418" t="s">
        <v>33</v>
      </c>
      <c r="W418" t="s">
        <v>54</v>
      </c>
      <c r="X418" s="2">
        <v>45579</v>
      </c>
      <c r="Y418" s="2">
        <v>45579</v>
      </c>
      <c r="Z418" t="s">
        <v>54</v>
      </c>
      <c r="AA418">
        <v>780</v>
      </c>
      <c r="AB418" t="s">
        <v>28</v>
      </c>
      <c r="AC418">
        <v>1</v>
      </c>
    </row>
    <row r="419" spans="1:29" x14ac:dyDescent="0.25">
      <c r="A419">
        <f t="shared" si="24"/>
        <v>1</v>
      </c>
      <c r="B419">
        <f t="shared" si="25"/>
        <v>1</v>
      </c>
      <c r="C419" t="str">
        <f t="shared" si="26"/>
        <v>SY2025</v>
      </c>
      <c r="D419">
        <f t="shared" si="27"/>
        <v>0</v>
      </c>
      <c r="E419" t="str">
        <f>VLOOKUP(L419,Hydro[],2,FALSE)</f>
        <v>GRA - Lower Granite Dam Adult</v>
      </c>
      <c r="F419">
        <f>MATCH(L419,'VLOOKUP Function'!A:A,0)</f>
        <v>201</v>
      </c>
      <c r="G419" t="str" cm="1">
        <f t="array" ref="G419">INDEX('VLOOKUP Function'!B:B,F419)</f>
        <v>GRA - Lower Granite Dam Adult</v>
      </c>
      <c r="H419" t="str">
        <f>INDEX('VLOOKUP Function'!B:B, MATCH('Interrogation Detail Lochsa'!L419,'VLOOKUP Function'!A:A,0))</f>
        <v>GRA - Lower Granite Dam Adult</v>
      </c>
      <c r="I419" t="str">
        <f>_xlfn.XLOOKUP(L419,'Interrogation Summary Hydro'!A:A,'Interrogation Summary Hydro'!D:D,"No hydrosystem detection")</f>
        <v>GRA - Lower Granite Dam Adult</v>
      </c>
      <c r="J419" s="2">
        <f>_xlfn.XLOOKUP(L419,'Interrogation Summary Hydro'!A:A,'Interrogation Summary Hydro'!E:E,"#NA")</f>
        <v>45578.510578703703</v>
      </c>
      <c r="K419" s="2" t="str" cm="1">
        <f t="array" ref="K419">VLOOKUP($L419&amp;U419,CHOOSE({1,2},MULTILOOKUP!$A$2:$A$436&amp;MULTILOOKUP!$B$2:$B$436,MULTILOOKUP!$C$2:$C$436),2,FALSE)</f>
        <v>A1</v>
      </c>
      <c r="L419" t="s">
        <v>447</v>
      </c>
      <c r="M419" t="s">
        <v>448</v>
      </c>
      <c r="N419">
        <v>3</v>
      </c>
      <c r="O419" t="s">
        <v>20</v>
      </c>
      <c r="P419">
        <v>2</v>
      </c>
      <c r="Q419" t="s">
        <v>21</v>
      </c>
      <c r="R419" t="s">
        <v>22</v>
      </c>
      <c r="S419" t="s">
        <v>23</v>
      </c>
      <c r="T419" t="s">
        <v>29</v>
      </c>
      <c r="U419" s="1">
        <v>45747.647696759261</v>
      </c>
      <c r="V419" t="s">
        <v>33</v>
      </c>
      <c r="W419" t="s">
        <v>54</v>
      </c>
      <c r="X419" s="2">
        <v>45578</v>
      </c>
      <c r="Y419" s="2">
        <v>45578</v>
      </c>
      <c r="Z419" t="s">
        <v>54</v>
      </c>
      <c r="AA419">
        <v>800</v>
      </c>
      <c r="AB419" t="s">
        <v>28</v>
      </c>
      <c r="AC419">
        <v>1</v>
      </c>
    </row>
    <row r="420" spans="1:29" x14ac:dyDescent="0.25">
      <c r="A420">
        <f t="shared" si="24"/>
        <v>1</v>
      </c>
      <c r="B420">
        <f t="shared" si="25"/>
        <v>1</v>
      </c>
      <c r="C420" t="str">
        <f t="shared" si="26"/>
        <v>SY2025</v>
      </c>
      <c r="D420">
        <f t="shared" si="27"/>
        <v>0</v>
      </c>
      <c r="E420" t="str">
        <f>VLOOKUP(L420,Hydro[],2,FALSE)</f>
        <v>GRA - Lower Granite Dam Adult</v>
      </c>
      <c r="F420">
        <f>MATCH(L420,'VLOOKUP Function'!A:A,0)</f>
        <v>202</v>
      </c>
      <c r="G420" t="str" cm="1">
        <f t="array" ref="G420">INDEX('VLOOKUP Function'!B:B,F420)</f>
        <v>GRA - Lower Granite Dam Adult</v>
      </c>
      <c r="H420" t="str">
        <f>INDEX('VLOOKUP Function'!B:B, MATCH('Interrogation Detail Lochsa'!L420,'VLOOKUP Function'!A:A,0))</f>
        <v>GRA - Lower Granite Dam Adult</v>
      </c>
      <c r="I420" t="str">
        <f>_xlfn.XLOOKUP(L420,'Interrogation Summary Hydro'!A:A,'Interrogation Summary Hydro'!D:D,"No hydrosystem detection")</f>
        <v>GRA - Lower Granite Dam Adult</v>
      </c>
      <c r="J420" s="2">
        <f>_xlfn.XLOOKUP(L420,'Interrogation Summary Hydro'!A:A,'Interrogation Summary Hydro'!E:E,"#NA")</f>
        <v>45567.479363425926</v>
      </c>
      <c r="K420" s="2" t="str" cm="1">
        <f t="array" ref="K420">VLOOKUP($L420&amp;U420,CHOOSE({1,2},MULTILOOKUP!$A$2:$A$436&amp;MULTILOOKUP!$B$2:$B$436,MULTILOOKUP!$C$2:$C$436),2,FALSE)</f>
        <v>A1</v>
      </c>
      <c r="L420" t="s">
        <v>449</v>
      </c>
      <c r="M420" t="s">
        <v>357</v>
      </c>
      <c r="N420">
        <v>3</v>
      </c>
      <c r="O420" t="s">
        <v>20</v>
      </c>
      <c r="P420">
        <v>2</v>
      </c>
      <c r="Q420" t="s">
        <v>21</v>
      </c>
      <c r="R420" t="s">
        <v>22</v>
      </c>
      <c r="S420" t="s">
        <v>23</v>
      </c>
      <c r="T420" t="s">
        <v>29</v>
      </c>
      <c r="U420" s="1">
        <v>45751.829293981478</v>
      </c>
      <c r="V420" t="s">
        <v>33</v>
      </c>
      <c r="W420" t="s">
        <v>54</v>
      </c>
      <c r="X420" s="2">
        <v>45567</v>
      </c>
      <c r="Y420" s="2">
        <v>45567</v>
      </c>
      <c r="Z420" t="s">
        <v>54</v>
      </c>
      <c r="AA420">
        <v>840</v>
      </c>
      <c r="AB420" t="s">
        <v>28</v>
      </c>
      <c r="AC420">
        <v>1</v>
      </c>
    </row>
    <row r="421" spans="1:29" x14ac:dyDescent="0.25">
      <c r="A421">
        <f t="shared" si="24"/>
        <v>1</v>
      </c>
      <c r="B421">
        <f t="shared" si="25"/>
        <v>1</v>
      </c>
      <c r="C421" t="str">
        <f t="shared" si="26"/>
        <v>SY2025</v>
      </c>
      <c r="D421">
        <f t="shared" si="27"/>
        <v>0</v>
      </c>
      <c r="E421" t="str">
        <f>VLOOKUP(L421,Hydro[],2,FALSE)</f>
        <v>GRA - Lower Granite Dam Adult</v>
      </c>
      <c r="F421">
        <f>MATCH(L421,'VLOOKUP Function'!A:A,0)</f>
        <v>203</v>
      </c>
      <c r="G421" t="str" cm="1">
        <f t="array" ref="G421">INDEX('VLOOKUP Function'!B:B,F421)</f>
        <v>GRA - Lower Granite Dam Adult</v>
      </c>
      <c r="H421" t="str">
        <f>INDEX('VLOOKUP Function'!B:B, MATCH('Interrogation Detail Lochsa'!L421,'VLOOKUP Function'!A:A,0))</f>
        <v>GRA - Lower Granite Dam Adult</v>
      </c>
      <c r="I421" t="str">
        <f>_xlfn.XLOOKUP(L421,'Interrogation Summary Hydro'!A:A,'Interrogation Summary Hydro'!D:D,"No hydrosystem detection")</f>
        <v>GRA - Lower Granite Dam Adult</v>
      </c>
      <c r="J421" s="2">
        <f>_xlfn.XLOOKUP(L421,'Interrogation Summary Hydro'!A:A,'Interrogation Summary Hydro'!E:E,"#NA")</f>
        <v>45568.426412037035</v>
      </c>
      <c r="K421" s="2" t="str" cm="1">
        <f t="array" ref="K421">VLOOKUP($L421&amp;U421,CHOOSE({1,2},MULTILOOKUP!$A$2:$A$436&amp;MULTILOOKUP!$B$2:$B$436,MULTILOOKUP!$C$2:$C$436),2,FALSE)</f>
        <v>A3</v>
      </c>
      <c r="L421" t="s">
        <v>450</v>
      </c>
      <c r="M421" t="s">
        <v>451</v>
      </c>
      <c r="N421">
        <v>3</v>
      </c>
      <c r="O421" t="s">
        <v>20</v>
      </c>
      <c r="P421">
        <v>2</v>
      </c>
      <c r="Q421" t="s">
        <v>21</v>
      </c>
      <c r="R421" t="s">
        <v>22</v>
      </c>
      <c r="S421" t="s">
        <v>23</v>
      </c>
      <c r="T421" t="s">
        <v>29</v>
      </c>
      <c r="U421" s="1">
        <v>45737.22179398148</v>
      </c>
      <c r="V421" t="s">
        <v>30</v>
      </c>
      <c r="W421" t="s">
        <v>54</v>
      </c>
      <c r="X421" s="2">
        <v>45568</v>
      </c>
      <c r="Y421" s="2">
        <v>45568</v>
      </c>
      <c r="Z421" t="s">
        <v>54</v>
      </c>
      <c r="AA421">
        <v>880</v>
      </c>
      <c r="AB421" t="s">
        <v>28</v>
      </c>
      <c r="AC421">
        <v>1</v>
      </c>
    </row>
    <row r="422" spans="1:29" x14ac:dyDescent="0.25">
      <c r="A422">
        <f t="shared" si="24"/>
        <v>1</v>
      </c>
      <c r="B422">
        <f t="shared" si="25"/>
        <v>1</v>
      </c>
      <c r="C422" t="str">
        <f t="shared" si="26"/>
        <v>SY2025</v>
      </c>
      <c r="D422">
        <f t="shared" si="27"/>
        <v>0</v>
      </c>
      <c r="E422" t="str">
        <f>VLOOKUP(L422,Hydro[],2,FALSE)</f>
        <v>GRA - Lower Granite Dam Adult</v>
      </c>
      <c r="F422">
        <f>MATCH(L422,'VLOOKUP Function'!A:A,0)</f>
        <v>204</v>
      </c>
      <c r="G422" t="str" cm="1">
        <f t="array" ref="G422">INDEX('VLOOKUP Function'!B:B,F422)</f>
        <v>GRA - Lower Granite Dam Adult</v>
      </c>
      <c r="H422" t="str">
        <f>INDEX('VLOOKUP Function'!B:B, MATCH('Interrogation Detail Lochsa'!L422,'VLOOKUP Function'!A:A,0))</f>
        <v>GRA - Lower Granite Dam Adult</v>
      </c>
      <c r="I422" t="str">
        <f>_xlfn.XLOOKUP(L422,'Interrogation Summary Hydro'!A:A,'Interrogation Summary Hydro'!D:D,"No hydrosystem detection")</f>
        <v>GRA - Lower Granite Dam Adult</v>
      </c>
      <c r="J422" s="2">
        <f>_xlfn.XLOOKUP(L422,'Interrogation Summary Hydro'!A:A,'Interrogation Summary Hydro'!E:E,"#NA")</f>
        <v>45568.47996527778</v>
      </c>
      <c r="K422" s="2" t="str" cm="1">
        <f t="array" ref="K422">VLOOKUP($L422&amp;U422,CHOOSE({1,2},MULTILOOKUP!$A$2:$A$436&amp;MULTILOOKUP!$B$2:$B$436,MULTILOOKUP!$C$2:$C$436),2,FALSE)</f>
        <v>A4</v>
      </c>
      <c r="L422" t="s">
        <v>452</v>
      </c>
      <c r="M422" t="s">
        <v>451</v>
      </c>
      <c r="N422">
        <v>3</v>
      </c>
      <c r="O422" t="s">
        <v>20</v>
      </c>
      <c r="P422">
        <v>2</v>
      </c>
      <c r="Q422" t="s">
        <v>21</v>
      </c>
      <c r="R422" t="s">
        <v>22</v>
      </c>
      <c r="S422" t="s">
        <v>23</v>
      </c>
      <c r="T422" t="s">
        <v>29</v>
      </c>
      <c r="U422" s="1">
        <v>45723.252175925925</v>
      </c>
      <c r="V422" t="s">
        <v>56</v>
      </c>
      <c r="W422" t="s">
        <v>54</v>
      </c>
      <c r="X422" s="2">
        <v>45568</v>
      </c>
      <c r="Y422" s="2">
        <v>45568</v>
      </c>
      <c r="Z422" t="s">
        <v>54</v>
      </c>
      <c r="AA422">
        <v>830</v>
      </c>
      <c r="AB422" t="s">
        <v>28</v>
      </c>
      <c r="AC422">
        <v>1</v>
      </c>
    </row>
    <row r="423" spans="1:29" x14ac:dyDescent="0.25">
      <c r="A423">
        <f t="shared" si="24"/>
        <v>1</v>
      </c>
      <c r="B423">
        <f t="shared" si="25"/>
        <v>1</v>
      </c>
      <c r="C423" t="str">
        <f t="shared" si="26"/>
        <v>SY2025</v>
      </c>
      <c r="D423">
        <f t="shared" si="27"/>
        <v>0</v>
      </c>
      <c r="E423" t="str">
        <f>VLOOKUP(L423,Hydro[],2,FALSE)</f>
        <v>GRA - Lower Granite Dam Adult</v>
      </c>
      <c r="F423">
        <f>MATCH(L423,'VLOOKUP Function'!A:A,0)</f>
        <v>205</v>
      </c>
      <c r="G423" t="str" cm="1">
        <f t="array" ref="G423">INDEX('VLOOKUP Function'!B:B,F423)</f>
        <v>GRA - Lower Granite Dam Adult</v>
      </c>
      <c r="H423" t="str">
        <f>INDEX('VLOOKUP Function'!B:B, MATCH('Interrogation Detail Lochsa'!L423,'VLOOKUP Function'!A:A,0))</f>
        <v>GRA - Lower Granite Dam Adult</v>
      </c>
      <c r="I423" t="str">
        <f>_xlfn.XLOOKUP(L423,'Interrogation Summary Hydro'!A:A,'Interrogation Summary Hydro'!D:D,"No hydrosystem detection")</f>
        <v>GRA - Lower Granite Dam Adult</v>
      </c>
      <c r="J423" s="2">
        <f>_xlfn.XLOOKUP(L423,'Interrogation Summary Hydro'!A:A,'Interrogation Summary Hydro'!E:E,"#NA")</f>
        <v>45567.559050925927</v>
      </c>
      <c r="K423" s="2" t="str" cm="1">
        <f t="array" ref="K423">VLOOKUP($L423&amp;U423,CHOOSE({1,2},MULTILOOKUP!$A$2:$A$436&amp;MULTILOOKUP!$B$2:$B$436,MULTILOOKUP!$C$2:$C$436),2,FALSE)</f>
        <v>A3</v>
      </c>
      <c r="L423" t="s">
        <v>453</v>
      </c>
      <c r="M423" t="s">
        <v>357</v>
      </c>
      <c r="N423">
        <v>3</v>
      </c>
      <c r="O423" t="s">
        <v>20</v>
      </c>
      <c r="P423">
        <v>2</v>
      </c>
      <c r="Q423" t="s">
        <v>21</v>
      </c>
      <c r="R423" t="s">
        <v>22</v>
      </c>
      <c r="S423" t="s">
        <v>23</v>
      </c>
      <c r="T423" t="s">
        <v>29</v>
      </c>
      <c r="U423" s="1">
        <v>45738.831493055557</v>
      </c>
      <c r="V423" t="s">
        <v>30</v>
      </c>
      <c r="W423" t="s">
        <v>54</v>
      </c>
      <c r="X423" s="2">
        <v>45567</v>
      </c>
      <c r="Y423" s="2">
        <v>45567</v>
      </c>
      <c r="Z423" t="s">
        <v>54</v>
      </c>
      <c r="AA423">
        <v>860</v>
      </c>
      <c r="AB423" t="s">
        <v>28</v>
      </c>
      <c r="AC423">
        <v>1</v>
      </c>
    </row>
    <row r="424" spans="1:29" x14ac:dyDescent="0.25">
      <c r="A424">
        <f t="shared" si="24"/>
        <v>1</v>
      </c>
      <c r="B424">
        <f t="shared" si="25"/>
        <v>1</v>
      </c>
      <c r="C424" t="str">
        <f t="shared" si="26"/>
        <v>SY2025</v>
      </c>
      <c r="D424">
        <f t="shared" si="27"/>
        <v>0</v>
      </c>
      <c r="E424" t="str">
        <f>VLOOKUP(L424,Hydro[],2,FALSE)</f>
        <v>GRA - Lower Granite Dam Adult</v>
      </c>
      <c r="F424">
        <f>MATCH(L424,'VLOOKUP Function'!A:A,0)</f>
        <v>206</v>
      </c>
      <c r="G424" t="str" cm="1">
        <f t="array" ref="G424">INDEX('VLOOKUP Function'!B:B,F424)</f>
        <v>GRA - Lower Granite Dam Adult</v>
      </c>
      <c r="H424" t="str">
        <f>INDEX('VLOOKUP Function'!B:B, MATCH('Interrogation Detail Lochsa'!L424,'VLOOKUP Function'!A:A,0))</f>
        <v>GRA - Lower Granite Dam Adult</v>
      </c>
      <c r="I424" t="str">
        <f>_xlfn.XLOOKUP(L424,'Interrogation Summary Hydro'!A:A,'Interrogation Summary Hydro'!D:D,"No hydrosystem detection")</f>
        <v>GRA - Lower Granite Dam Adult</v>
      </c>
      <c r="J424" s="2">
        <f>_xlfn.XLOOKUP(L424,'Interrogation Summary Hydro'!A:A,'Interrogation Summary Hydro'!E:E,"#NA")</f>
        <v>45567.428402777776</v>
      </c>
      <c r="K424" s="2" t="str" cm="1">
        <f t="array" ref="K424">VLOOKUP($L424&amp;U424,CHOOSE({1,2},MULTILOOKUP!$A$2:$A$436&amp;MULTILOOKUP!$B$2:$B$436,MULTILOOKUP!$C$2:$C$436),2,FALSE)</f>
        <v>A2</v>
      </c>
      <c r="L424" t="s">
        <v>454</v>
      </c>
      <c r="M424" t="s">
        <v>357</v>
      </c>
      <c r="N424">
        <v>3</v>
      </c>
      <c r="O424" t="s">
        <v>20</v>
      </c>
      <c r="P424">
        <v>2</v>
      </c>
      <c r="Q424" t="s">
        <v>21</v>
      </c>
      <c r="R424" t="s">
        <v>22</v>
      </c>
      <c r="S424" t="s">
        <v>23</v>
      </c>
      <c r="T424" t="s">
        <v>24</v>
      </c>
      <c r="U424" s="1">
        <v>45730.923449074071</v>
      </c>
      <c r="V424" t="s">
        <v>36</v>
      </c>
      <c r="W424" t="s">
        <v>54</v>
      </c>
      <c r="X424" s="2">
        <v>45567</v>
      </c>
      <c r="Y424" s="2">
        <v>45567</v>
      </c>
      <c r="Z424" t="s">
        <v>54</v>
      </c>
      <c r="AA424">
        <v>830</v>
      </c>
      <c r="AB424" t="s">
        <v>28</v>
      </c>
      <c r="AC424">
        <v>1</v>
      </c>
    </row>
    <row r="425" spans="1:29" x14ac:dyDescent="0.25">
      <c r="A425">
        <f t="shared" si="24"/>
        <v>0</v>
      </c>
      <c r="B425">
        <f t="shared" si="25"/>
        <v>2</v>
      </c>
      <c r="C425" t="str">
        <f t="shared" si="26"/>
        <v>SY2025</v>
      </c>
      <c r="D425">
        <f t="shared" si="27"/>
        <v>0</v>
      </c>
      <c r="E425" t="str">
        <f>VLOOKUP(L425,Hydro[],2,FALSE)</f>
        <v>GRA - Lower Granite Dam Adult</v>
      </c>
      <c r="F425">
        <f>MATCH(L425,'VLOOKUP Function'!A:A,0)</f>
        <v>206</v>
      </c>
      <c r="G425" t="str" cm="1">
        <f t="array" ref="G425">INDEX('VLOOKUP Function'!B:B,F425)</f>
        <v>GRA - Lower Granite Dam Adult</v>
      </c>
      <c r="H425" t="str">
        <f>INDEX('VLOOKUP Function'!B:B, MATCH('Interrogation Detail Lochsa'!L425,'VLOOKUP Function'!A:A,0))</f>
        <v>GRA - Lower Granite Dam Adult</v>
      </c>
      <c r="I425" t="str">
        <f>_xlfn.XLOOKUP(L425,'Interrogation Summary Hydro'!A:A,'Interrogation Summary Hydro'!D:D,"No hydrosystem detection")</f>
        <v>GRA - Lower Granite Dam Adult</v>
      </c>
      <c r="J425" s="2">
        <f>_xlfn.XLOOKUP(L425,'Interrogation Summary Hydro'!A:A,'Interrogation Summary Hydro'!E:E,"#NA")</f>
        <v>45567.428402777776</v>
      </c>
      <c r="K425" s="2" t="str" cm="1">
        <f t="array" ref="K425">VLOOKUP($L425&amp;U425,CHOOSE({1,2},MULTILOOKUP!$A$2:$A$436&amp;MULTILOOKUP!$B$2:$B$436,MULTILOOKUP!$C$2:$C$436),2,FALSE)</f>
        <v>A2</v>
      </c>
      <c r="L425" t="s">
        <v>454</v>
      </c>
      <c r="M425" t="s">
        <v>357</v>
      </c>
      <c r="N425">
        <v>3</v>
      </c>
      <c r="O425" t="s">
        <v>20</v>
      </c>
      <c r="P425">
        <v>2</v>
      </c>
      <c r="Q425" t="s">
        <v>21</v>
      </c>
      <c r="R425" t="s">
        <v>22</v>
      </c>
      <c r="S425" t="s">
        <v>23</v>
      </c>
      <c r="T425" t="s">
        <v>29</v>
      </c>
      <c r="U425" s="1">
        <v>45731.103460648148</v>
      </c>
      <c r="V425" t="s">
        <v>36</v>
      </c>
      <c r="W425" t="s">
        <v>54</v>
      </c>
      <c r="X425" s="2">
        <v>45567</v>
      </c>
      <c r="Y425" s="2">
        <v>45567</v>
      </c>
      <c r="Z425" t="s">
        <v>54</v>
      </c>
      <c r="AA425">
        <v>830</v>
      </c>
      <c r="AB425" t="s">
        <v>28</v>
      </c>
      <c r="AC425">
        <v>1</v>
      </c>
    </row>
    <row r="426" spans="1:29" x14ac:dyDescent="0.25">
      <c r="A426">
        <f t="shared" si="24"/>
        <v>1</v>
      </c>
      <c r="B426">
        <f t="shared" si="25"/>
        <v>1</v>
      </c>
      <c r="C426" t="str">
        <f t="shared" si="26"/>
        <v>SY2025</v>
      </c>
      <c r="D426">
        <f t="shared" si="27"/>
        <v>0</v>
      </c>
      <c r="E426" t="str">
        <f>VLOOKUP(L426,Hydro[],2,FALSE)</f>
        <v>GRA - Lower Granite Dam Adult</v>
      </c>
      <c r="F426">
        <f>MATCH(L426,'VLOOKUP Function'!A:A,0)</f>
        <v>207</v>
      </c>
      <c r="G426" t="str" cm="1">
        <f t="array" ref="G426">INDEX('VLOOKUP Function'!B:B,F426)</f>
        <v>GRA - Lower Granite Dam Adult</v>
      </c>
      <c r="H426" t="str">
        <f>INDEX('VLOOKUP Function'!B:B, MATCH('Interrogation Detail Lochsa'!L426,'VLOOKUP Function'!A:A,0))</f>
        <v>GRA - Lower Granite Dam Adult</v>
      </c>
      <c r="I426" t="str">
        <f>_xlfn.XLOOKUP(L426,'Interrogation Summary Hydro'!A:A,'Interrogation Summary Hydro'!D:D,"No hydrosystem detection")</f>
        <v>GRA - Lower Granite Dam Adult</v>
      </c>
      <c r="J426" s="2">
        <f>_xlfn.XLOOKUP(L426,'Interrogation Summary Hydro'!A:A,'Interrogation Summary Hydro'!E:E,"#NA")</f>
        <v>45545.452337962961</v>
      </c>
      <c r="K426" s="2" t="str" cm="1">
        <f t="array" ref="K426">VLOOKUP($L426&amp;U426,CHOOSE({1,2},MULTILOOKUP!$A$2:$A$436&amp;MULTILOOKUP!$B$2:$B$436,MULTILOOKUP!$C$2:$C$436),2,FALSE)</f>
        <v>A3</v>
      </c>
      <c r="L426" t="s">
        <v>455</v>
      </c>
      <c r="M426" t="s">
        <v>456</v>
      </c>
      <c r="N426">
        <v>3</v>
      </c>
      <c r="O426" t="s">
        <v>20</v>
      </c>
      <c r="P426">
        <v>2</v>
      </c>
      <c r="Q426" t="s">
        <v>21</v>
      </c>
      <c r="R426" t="s">
        <v>22</v>
      </c>
      <c r="S426" t="s">
        <v>23</v>
      </c>
      <c r="T426" t="s">
        <v>29</v>
      </c>
      <c r="U426" s="1">
        <v>45736.969930555555</v>
      </c>
      <c r="V426" t="s">
        <v>30</v>
      </c>
      <c r="W426" t="s">
        <v>54</v>
      </c>
      <c r="X426" s="2">
        <v>45545</v>
      </c>
      <c r="Y426" s="2">
        <v>45545</v>
      </c>
      <c r="Z426" t="s">
        <v>54</v>
      </c>
      <c r="AA426">
        <v>830</v>
      </c>
      <c r="AB426" t="s">
        <v>28</v>
      </c>
      <c r="AC426">
        <v>1</v>
      </c>
    </row>
    <row r="427" spans="1:29" x14ac:dyDescent="0.25">
      <c r="A427">
        <f t="shared" si="24"/>
        <v>1</v>
      </c>
      <c r="B427">
        <f t="shared" si="25"/>
        <v>1</v>
      </c>
      <c r="C427" t="str">
        <f t="shared" si="26"/>
        <v>SY2025</v>
      </c>
      <c r="D427">
        <f t="shared" si="27"/>
        <v>0</v>
      </c>
      <c r="E427" t="str">
        <f>VLOOKUP(L427,Hydro[],2,FALSE)</f>
        <v>GRA - Lower Granite Dam Adult</v>
      </c>
      <c r="F427">
        <f>MATCH(L427,'VLOOKUP Function'!A:A,0)</f>
        <v>208</v>
      </c>
      <c r="G427" t="str" cm="1">
        <f t="array" ref="G427">INDEX('VLOOKUP Function'!B:B,F427)</f>
        <v>GRA - Lower Granite Dam Adult</v>
      </c>
      <c r="H427" t="str">
        <f>INDEX('VLOOKUP Function'!B:B, MATCH('Interrogation Detail Lochsa'!L427,'VLOOKUP Function'!A:A,0))</f>
        <v>GRA - Lower Granite Dam Adult</v>
      </c>
      <c r="I427" t="str">
        <f>_xlfn.XLOOKUP(L427,'Interrogation Summary Hydro'!A:A,'Interrogation Summary Hydro'!D:D,"No hydrosystem detection")</f>
        <v>GRA - Lower Granite Dam Adult</v>
      </c>
      <c r="J427" s="2">
        <f>_xlfn.XLOOKUP(L427,'Interrogation Summary Hydro'!A:A,'Interrogation Summary Hydro'!E:E,"#NA")</f>
        <v>45545.437905092593</v>
      </c>
      <c r="K427" s="2" t="str" cm="1">
        <f t="array" ref="K427">VLOOKUP($L427&amp;U427,CHOOSE({1,2},MULTILOOKUP!$A$2:$A$436&amp;MULTILOOKUP!$B$2:$B$436,MULTILOOKUP!$C$2:$C$436),2,FALSE)</f>
        <v>BA</v>
      </c>
      <c r="L427" t="s">
        <v>457</v>
      </c>
      <c r="M427" t="s">
        <v>456</v>
      </c>
      <c r="N427">
        <v>3</v>
      </c>
      <c r="O427" t="s">
        <v>20</v>
      </c>
      <c r="P427">
        <v>2</v>
      </c>
      <c r="Q427" t="s">
        <v>21</v>
      </c>
      <c r="R427" t="s">
        <v>22</v>
      </c>
      <c r="S427" t="s">
        <v>23</v>
      </c>
      <c r="T427" t="s">
        <v>24</v>
      </c>
      <c r="U427" s="1">
        <v>45747.692175925928</v>
      </c>
      <c r="V427" t="s">
        <v>39</v>
      </c>
      <c r="W427" t="s">
        <v>54</v>
      </c>
      <c r="X427" s="2">
        <v>45545</v>
      </c>
      <c r="Y427" s="2">
        <v>45545</v>
      </c>
      <c r="Z427" t="s">
        <v>54</v>
      </c>
      <c r="AA427">
        <v>850</v>
      </c>
      <c r="AB427" t="s">
        <v>28</v>
      </c>
      <c r="AC427">
        <v>1</v>
      </c>
    </row>
    <row r="428" spans="1:29" x14ac:dyDescent="0.25">
      <c r="A428">
        <f t="shared" si="24"/>
        <v>1</v>
      </c>
      <c r="B428">
        <f t="shared" si="25"/>
        <v>1</v>
      </c>
      <c r="C428" t="str">
        <f t="shared" si="26"/>
        <v>SY2025</v>
      </c>
      <c r="D428">
        <f t="shared" si="27"/>
        <v>0</v>
      </c>
      <c r="E428" t="str">
        <f>VLOOKUP(L428,Hydro[],2,FALSE)</f>
        <v>GRA - Lower Granite Dam Adult</v>
      </c>
      <c r="F428">
        <f>MATCH(L428,'VLOOKUP Function'!A:A,0)</f>
        <v>209</v>
      </c>
      <c r="G428" t="str" cm="1">
        <f t="array" ref="G428">INDEX('VLOOKUP Function'!B:B,F428)</f>
        <v>GRA - Lower Granite Dam Adult</v>
      </c>
      <c r="H428" t="str">
        <f>INDEX('VLOOKUP Function'!B:B, MATCH('Interrogation Detail Lochsa'!L428,'VLOOKUP Function'!A:A,0))</f>
        <v>GRA - Lower Granite Dam Adult</v>
      </c>
      <c r="I428" t="str">
        <f>_xlfn.XLOOKUP(L428,'Interrogation Summary Hydro'!A:A,'Interrogation Summary Hydro'!D:D,"No hydrosystem detection")</f>
        <v>GRA - Lower Granite Dam Adult</v>
      </c>
      <c r="J428" s="2">
        <f>_xlfn.XLOOKUP(L428,'Interrogation Summary Hydro'!A:A,'Interrogation Summary Hydro'!E:E,"#NA")</f>
        <v>45540.481608796297</v>
      </c>
      <c r="K428" s="2" t="str" cm="1">
        <f t="array" ref="K428">VLOOKUP($L428&amp;U428,CHOOSE({1,2},MULTILOOKUP!$A$2:$A$436&amp;MULTILOOKUP!$B$2:$B$436,MULTILOOKUP!$C$2:$C$436),2,FALSE)</f>
        <v>B3</v>
      </c>
      <c r="L428" t="s">
        <v>458</v>
      </c>
      <c r="M428" t="s">
        <v>459</v>
      </c>
      <c r="N428">
        <v>3</v>
      </c>
      <c r="O428" t="s">
        <v>20</v>
      </c>
      <c r="P428">
        <v>2</v>
      </c>
      <c r="Q428" t="s">
        <v>21</v>
      </c>
      <c r="R428" t="s">
        <v>22</v>
      </c>
      <c r="S428" t="s">
        <v>23</v>
      </c>
      <c r="T428" t="s">
        <v>24</v>
      </c>
      <c r="U428" s="1">
        <v>45570.963495370372</v>
      </c>
      <c r="V428" t="s">
        <v>78</v>
      </c>
      <c r="W428" t="s">
        <v>54</v>
      </c>
      <c r="X428" s="2">
        <v>45540</v>
      </c>
      <c r="Y428" s="2">
        <v>45540</v>
      </c>
      <c r="Z428" t="s">
        <v>54</v>
      </c>
      <c r="AA428">
        <v>830</v>
      </c>
      <c r="AB428" t="s">
        <v>28</v>
      </c>
      <c r="AC428">
        <v>1</v>
      </c>
    </row>
    <row r="429" spans="1:29" x14ac:dyDescent="0.25">
      <c r="A429">
        <f t="shared" si="24"/>
        <v>0</v>
      </c>
      <c r="B429">
        <f t="shared" si="25"/>
        <v>2</v>
      </c>
      <c r="C429" t="str">
        <f t="shared" si="26"/>
        <v>SY2025</v>
      </c>
      <c r="D429">
        <f t="shared" si="27"/>
        <v>0</v>
      </c>
      <c r="E429" t="str">
        <f>VLOOKUP(L429,Hydro[],2,FALSE)</f>
        <v>GRA - Lower Granite Dam Adult</v>
      </c>
      <c r="F429">
        <f>MATCH(L429,'VLOOKUP Function'!A:A,0)</f>
        <v>209</v>
      </c>
      <c r="G429" t="str" cm="1">
        <f t="array" ref="G429">INDEX('VLOOKUP Function'!B:B,F429)</f>
        <v>GRA - Lower Granite Dam Adult</v>
      </c>
      <c r="H429" t="str">
        <f>INDEX('VLOOKUP Function'!B:B, MATCH('Interrogation Detail Lochsa'!L429,'VLOOKUP Function'!A:A,0))</f>
        <v>GRA - Lower Granite Dam Adult</v>
      </c>
      <c r="I429" t="str">
        <f>_xlfn.XLOOKUP(L429,'Interrogation Summary Hydro'!A:A,'Interrogation Summary Hydro'!D:D,"No hydrosystem detection")</f>
        <v>GRA - Lower Granite Dam Adult</v>
      </c>
      <c r="J429" s="2">
        <f>_xlfn.XLOOKUP(L429,'Interrogation Summary Hydro'!A:A,'Interrogation Summary Hydro'!E:E,"#NA")</f>
        <v>45540.481608796297</v>
      </c>
      <c r="K429" s="2" t="str" cm="1">
        <f t="array" ref="K429">VLOOKUP($L429&amp;U429,CHOOSE({1,2},MULTILOOKUP!$A$2:$A$436&amp;MULTILOOKUP!$B$2:$B$436,MULTILOOKUP!$C$2:$C$436),2,FALSE)</f>
        <v>A4</v>
      </c>
      <c r="L429" t="s">
        <v>458</v>
      </c>
      <c r="M429" t="s">
        <v>459</v>
      </c>
      <c r="N429">
        <v>3</v>
      </c>
      <c r="O429" t="s">
        <v>20</v>
      </c>
      <c r="P429">
        <v>2</v>
      </c>
      <c r="Q429" t="s">
        <v>21</v>
      </c>
      <c r="R429" t="s">
        <v>22</v>
      </c>
      <c r="S429" t="s">
        <v>23</v>
      </c>
      <c r="T429" t="s">
        <v>29</v>
      </c>
      <c r="U429" s="1">
        <v>45571.055335648147</v>
      </c>
      <c r="V429" t="s">
        <v>56</v>
      </c>
      <c r="W429" t="s">
        <v>54</v>
      </c>
      <c r="X429" s="2">
        <v>45540</v>
      </c>
      <c r="Y429" s="2">
        <v>45540</v>
      </c>
      <c r="Z429" t="s">
        <v>54</v>
      </c>
      <c r="AA429">
        <v>830</v>
      </c>
      <c r="AB429" t="s">
        <v>28</v>
      </c>
      <c r="AC429">
        <v>1</v>
      </c>
    </row>
    <row r="430" spans="1:29" x14ac:dyDescent="0.25">
      <c r="A430">
        <f t="shared" si="24"/>
        <v>0</v>
      </c>
      <c r="B430">
        <f t="shared" si="25"/>
        <v>3</v>
      </c>
      <c r="C430" t="str">
        <f t="shared" si="26"/>
        <v>SY2025</v>
      </c>
      <c r="D430">
        <f t="shared" si="27"/>
        <v>0</v>
      </c>
      <c r="E430" t="str">
        <f>VLOOKUP(L430,Hydro[],2,FALSE)</f>
        <v>GRA - Lower Granite Dam Adult</v>
      </c>
      <c r="F430">
        <f>MATCH(L430,'VLOOKUP Function'!A:A,0)</f>
        <v>209</v>
      </c>
      <c r="G430" t="str" cm="1">
        <f t="array" ref="G430">INDEX('VLOOKUP Function'!B:B,F430)</f>
        <v>GRA - Lower Granite Dam Adult</v>
      </c>
      <c r="H430" t="str">
        <f>INDEX('VLOOKUP Function'!B:B, MATCH('Interrogation Detail Lochsa'!L430,'VLOOKUP Function'!A:A,0))</f>
        <v>GRA - Lower Granite Dam Adult</v>
      </c>
      <c r="I430" t="str">
        <f>_xlfn.XLOOKUP(L430,'Interrogation Summary Hydro'!A:A,'Interrogation Summary Hydro'!D:D,"No hydrosystem detection")</f>
        <v>GRA - Lower Granite Dam Adult</v>
      </c>
      <c r="J430" s="2">
        <f>_xlfn.XLOOKUP(L430,'Interrogation Summary Hydro'!A:A,'Interrogation Summary Hydro'!E:E,"#NA")</f>
        <v>45540.481608796297</v>
      </c>
      <c r="K430" s="2" t="str" cm="1">
        <f t="array" ref="K430">VLOOKUP($L430&amp;U430,CHOOSE({1,2},MULTILOOKUP!$A$2:$A$436&amp;MULTILOOKUP!$B$2:$B$436,MULTILOOKUP!$C$2:$C$436),2,FALSE)</f>
        <v>A3</v>
      </c>
      <c r="L430" t="s">
        <v>458</v>
      </c>
      <c r="M430" t="s">
        <v>459</v>
      </c>
      <c r="N430">
        <v>3</v>
      </c>
      <c r="O430" t="s">
        <v>20</v>
      </c>
      <c r="P430">
        <v>2</v>
      </c>
      <c r="Q430" t="s">
        <v>21</v>
      </c>
      <c r="R430" t="s">
        <v>22</v>
      </c>
      <c r="S430" t="s">
        <v>23</v>
      </c>
      <c r="T430" t="s">
        <v>29</v>
      </c>
      <c r="U430" s="1">
        <v>45571.209768518522</v>
      </c>
      <c r="V430" t="s">
        <v>30</v>
      </c>
      <c r="W430" t="s">
        <v>54</v>
      </c>
      <c r="X430" s="2">
        <v>45540</v>
      </c>
      <c r="Y430" s="2">
        <v>45540</v>
      </c>
      <c r="Z430" t="s">
        <v>54</v>
      </c>
      <c r="AA430">
        <v>830</v>
      </c>
      <c r="AB430" t="s">
        <v>28</v>
      </c>
      <c r="AC430">
        <v>1</v>
      </c>
    </row>
    <row r="431" spans="1:29" x14ac:dyDescent="0.25">
      <c r="A431">
        <f t="shared" si="24"/>
        <v>0</v>
      </c>
      <c r="B431">
        <f t="shared" si="25"/>
        <v>4</v>
      </c>
      <c r="C431" t="str">
        <f t="shared" si="26"/>
        <v>SY2025</v>
      </c>
      <c r="D431">
        <f t="shared" si="27"/>
        <v>0</v>
      </c>
      <c r="E431" t="str">
        <f>VLOOKUP(L431,Hydro[],2,FALSE)</f>
        <v>GRA - Lower Granite Dam Adult</v>
      </c>
      <c r="F431">
        <f>MATCH(L431,'VLOOKUP Function'!A:A,0)</f>
        <v>209</v>
      </c>
      <c r="G431" t="str" cm="1">
        <f t="array" ref="G431">INDEX('VLOOKUP Function'!B:B,F431)</f>
        <v>GRA - Lower Granite Dam Adult</v>
      </c>
      <c r="H431" t="str">
        <f>INDEX('VLOOKUP Function'!B:B, MATCH('Interrogation Detail Lochsa'!L431,'VLOOKUP Function'!A:A,0))</f>
        <v>GRA - Lower Granite Dam Adult</v>
      </c>
      <c r="I431" t="str">
        <f>_xlfn.XLOOKUP(L431,'Interrogation Summary Hydro'!A:A,'Interrogation Summary Hydro'!D:D,"No hydrosystem detection")</f>
        <v>GRA - Lower Granite Dam Adult</v>
      </c>
      <c r="J431" s="2">
        <f>_xlfn.XLOOKUP(L431,'Interrogation Summary Hydro'!A:A,'Interrogation Summary Hydro'!E:E,"#NA")</f>
        <v>45540.481608796297</v>
      </c>
      <c r="K431" s="2" t="str" cm="1">
        <f t="array" ref="K431">VLOOKUP($L431&amp;U431,CHOOSE({1,2},MULTILOOKUP!$A$2:$A$436&amp;MULTILOOKUP!$B$2:$B$436,MULTILOOKUP!$C$2:$C$436),2,FALSE)</f>
        <v>B6</v>
      </c>
      <c r="L431" t="s">
        <v>458</v>
      </c>
      <c r="M431" t="s">
        <v>459</v>
      </c>
      <c r="N431">
        <v>3</v>
      </c>
      <c r="O431" t="s">
        <v>20</v>
      </c>
      <c r="P431">
        <v>2</v>
      </c>
      <c r="Q431" t="s">
        <v>21</v>
      </c>
      <c r="R431" t="s">
        <v>22</v>
      </c>
      <c r="S431" t="s">
        <v>23</v>
      </c>
      <c r="T431" t="s">
        <v>24</v>
      </c>
      <c r="U431" s="1">
        <v>45619.104756944442</v>
      </c>
      <c r="V431" t="s">
        <v>59</v>
      </c>
      <c r="W431" t="s">
        <v>54</v>
      </c>
      <c r="X431" s="2">
        <v>45540</v>
      </c>
      <c r="Y431" s="2">
        <v>45540</v>
      </c>
      <c r="Z431" t="s">
        <v>54</v>
      </c>
      <c r="AA431">
        <v>830</v>
      </c>
      <c r="AB431" t="s">
        <v>28</v>
      </c>
      <c r="AC431">
        <v>1</v>
      </c>
    </row>
    <row r="432" spans="1:29" x14ac:dyDescent="0.25">
      <c r="A432">
        <f t="shared" si="24"/>
        <v>0</v>
      </c>
      <c r="B432">
        <f t="shared" si="25"/>
        <v>5</v>
      </c>
      <c r="C432" t="str">
        <f t="shared" si="26"/>
        <v>SY2025</v>
      </c>
      <c r="D432">
        <f t="shared" si="27"/>
        <v>0</v>
      </c>
      <c r="E432" t="str">
        <f>VLOOKUP(L432,Hydro[],2,FALSE)</f>
        <v>GRA - Lower Granite Dam Adult</v>
      </c>
      <c r="F432">
        <f>MATCH(L432,'VLOOKUP Function'!A:A,0)</f>
        <v>209</v>
      </c>
      <c r="G432" t="str" cm="1">
        <f t="array" ref="G432">INDEX('VLOOKUP Function'!B:B,F432)</f>
        <v>GRA - Lower Granite Dam Adult</v>
      </c>
      <c r="H432" t="str">
        <f>INDEX('VLOOKUP Function'!B:B, MATCH('Interrogation Detail Lochsa'!L432,'VLOOKUP Function'!A:A,0))</f>
        <v>GRA - Lower Granite Dam Adult</v>
      </c>
      <c r="I432" t="str">
        <f>_xlfn.XLOOKUP(L432,'Interrogation Summary Hydro'!A:A,'Interrogation Summary Hydro'!D:D,"No hydrosystem detection")</f>
        <v>GRA - Lower Granite Dam Adult</v>
      </c>
      <c r="J432" s="2">
        <f>_xlfn.XLOOKUP(L432,'Interrogation Summary Hydro'!A:A,'Interrogation Summary Hydro'!E:E,"#NA")</f>
        <v>45540.481608796297</v>
      </c>
      <c r="K432" s="2" t="str" cm="1">
        <f t="array" ref="K432">VLOOKUP($L432&amp;U432,CHOOSE({1,2},MULTILOOKUP!$A$2:$A$436&amp;MULTILOOKUP!$B$2:$B$436,MULTILOOKUP!$C$2:$C$436),2,FALSE)</f>
        <v>A3</v>
      </c>
      <c r="L432" t="s">
        <v>458</v>
      </c>
      <c r="M432" t="s">
        <v>459</v>
      </c>
      <c r="N432">
        <v>3</v>
      </c>
      <c r="O432" t="s">
        <v>20</v>
      </c>
      <c r="P432">
        <v>2</v>
      </c>
      <c r="Q432" t="s">
        <v>21</v>
      </c>
      <c r="R432" t="s">
        <v>22</v>
      </c>
      <c r="S432" t="s">
        <v>23</v>
      </c>
      <c r="T432" t="s">
        <v>29</v>
      </c>
      <c r="U432" s="1">
        <v>45619.273368055554</v>
      </c>
      <c r="V432" t="s">
        <v>30</v>
      </c>
      <c r="W432" t="s">
        <v>54</v>
      </c>
      <c r="X432" s="2">
        <v>45540</v>
      </c>
      <c r="Y432" s="2">
        <v>45540</v>
      </c>
      <c r="Z432" t="s">
        <v>54</v>
      </c>
      <c r="AA432">
        <v>830</v>
      </c>
      <c r="AB432" t="s">
        <v>28</v>
      </c>
      <c r="AC432">
        <v>1</v>
      </c>
    </row>
    <row r="433" spans="1:29" x14ac:dyDescent="0.25">
      <c r="A433">
        <f t="shared" si="24"/>
        <v>0</v>
      </c>
      <c r="B433">
        <f t="shared" si="25"/>
        <v>6</v>
      </c>
      <c r="C433" t="str">
        <f t="shared" si="26"/>
        <v>SY2025</v>
      </c>
      <c r="D433">
        <f t="shared" si="27"/>
        <v>0</v>
      </c>
      <c r="E433" t="str">
        <f>VLOOKUP(L433,Hydro[],2,FALSE)</f>
        <v>GRA - Lower Granite Dam Adult</v>
      </c>
      <c r="F433">
        <f>MATCH(L433,'VLOOKUP Function'!A:A,0)</f>
        <v>209</v>
      </c>
      <c r="G433" t="str" cm="1">
        <f t="array" ref="G433">INDEX('VLOOKUP Function'!B:B,F433)</f>
        <v>GRA - Lower Granite Dam Adult</v>
      </c>
      <c r="H433" t="str">
        <f>INDEX('VLOOKUP Function'!B:B, MATCH('Interrogation Detail Lochsa'!L433,'VLOOKUP Function'!A:A,0))</f>
        <v>GRA - Lower Granite Dam Adult</v>
      </c>
      <c r="I433" t="str">
        <f>_xlfn.XLOOKUP(L433,'Interrogation Summary Hydro'!A:A,'Interrogation Summary Hydro'!D:D,"No hydrosystem detection")</f>
        <v>GRA - Lower Granite Dam Adult</v>
      </c>
      <c r="J433" s="2">
        <f>_xlfn.XLOOKUP(L433,'Interrogation Summary Hydro'!A:A,'Interrogation Summary Hydro'!E:E,"#NA")</f>
        <v>45540.481608796297</v>
      </c>
      <c r="K433" s="2" t="str" cm="1">
        <f t="array" ref="K433">VLOOKUP($L433&amp;U433,CHOOSE({1,2},MULTILOOKUP!$A$2:$A$436&amp;MULTILOOKUP!$B$2:$B$436,MULTILOOKUP!$C$2:$C$436),2,FALSE)</f>
        <v>B3</v>
      </c>
      <c r="L433" t="s">
        <v>458</v>
      </c>
      <c r="M433" t="s">
        <v>459</v>
      </c>
      <c r="N433">
        <v>3</v>
      </c>
      <c r="O433" t="s">
        <v>20</v>
      </c>
      <c r="P433">
        <v>2</v>
      </c>
      <c r="Q433" t="s">
        <v>21</v>
      </c>
      <c r="R433" t="s">
        <v>22</v>
      </c>
      <c r="S433" t="s">
        <v>23</v>
      </c>
      <c r="T433" t="s">
        <v>29</v>
      </c>
      <c r="U433" s="1">
        <v>45621.038124999999</v>
      </c>
      <c r="V433" t="s">
        <v>78</v>
      </c>
      <c r="W433" t="s">
        <v>54</v>
      </c>
      <c r="X433" s="2">
        <v>45540</v>
      </c>
      <c r="Y433" s="2">
        <v>45540</v>
      </c>
      <c r="Z433" t="s">
        <v>54</v>
      </c>
      <c r="AA433">
        <v>830</v>
      </c>
      <c r="AB433" t="s">
        <v>28</v>
      </c>
      <c r="AC433">
        <v>1</v>
      </c>
    </row>
    <row r="434" spans="1:29" x14ac:dyDescent="0.25">
      <c r="A434">
        <f t="shared" si="24"/>
        <v>0</v>
      </c>
      <c r="B434">
        <f t="shared" si="25"/>
        <v>7</v>
      </c>
      <c r="C434" t="str">
        <f t="shared" si="26"/>
        <v>SY2025</v>
      </c>
      <c r="D434">
        <f t="shared" si="27"/>
        <v>0</v>
      </c>
      <c r="E434" t="str">
        <f>VLOOKUP(L434,Hydro[],2,FALSE)</f>
        <v>GRA - Lower Granite Dam Adult</v>
      </c>
      <c r="F434">
        <f>MATCH(L434,'VLOOKUP Function'!A:A,0)</f>
        <v>209</v>
      </c>
      <c r="G434" t="str" cm="1">
        <f t="array" ref="G434">INDEX('VLOOKUP Function'!B:B,F434)</f>
        <v>GRA - Lower Granite Dam Adult</v>
      </c>
      <c r="H434" t="str">
        <f>INDEX('VLOOKUP Function'!B:B, MATCH('Interrogation Detail Lochsa'!L434,'VLOOKUP Function'!A:A,0))</f>
        <v>GRA - Lower Granite Dam Adult</v>
      </c>
      <c r="I434" t="str">
        <f>_xlfn.XLOOKUP(L434,'Interrogation Summary Hydro'!A:A,'Interrogation Summary Hydro'!D:D,"No hydrosystem detection")</f>
        <v>GRA - Lower Granite Dam Adult</v>
      </c>
      <c r="J434" s="2">
        <f>_xlfn.XLOOKUP(L434,'Interrogation Summary Hydro'!A:A,'Interrogation Summary Hydro'!E:E,"#NA")</f>
        <v>45540.481608796297</v>
      </c>
      <c r="K434" s="2" t="str" cm="1">
        <f t="array" ref="K434">VLOOKUP($L434&amp;U434,CHOOSE({1,2},MULTILOOKUP!$A$2:$A$436&amp;MULTILOOKUP!$B$2:$B$436,MULTILOOKUP!$C$2:$C$436),2,FALSE)</f>
        <v>A2</v>
      </c>
      <c r="L434" t="s">
        <v>458</v>
      </c>
      <c r="M434" t="s">
        <v>459</v>
      </c>
      <c r="N434">
        <v>3</v>
      </c>
      <c r="O434" t="s">
        <v>20</v>
      </c>
      <c r="P434">
        <v>2</v>
      </c>
      <c r="Q434" t="s">
        <v>21</v>
      </c>
      <c r="R434" t="s">
        <v>22</v>
      </c>
      <c r="S434" t="s">
        <v>23</v>
      </c>
      <c r="T434" t="s">
        <v>24</v>
      </c>
      <c r="U434" s="1">
        <v>45713.94021990741</v>
      </c>
      <c r="V434" t="s">
        <v>36</v>
      </c>
      <c r="W434" t="s">
        <v>54</v>
      </c>
      <c r="X434" s="2">
        <v>45540</v>
      </c>
      <c r="Y434" s="2">
        <v>45540</v>
      </c>
      <c r="Z434" t="s">
        <v>54</v>
      </c>
      <c r="AA434">
        <v>830</v>
      </c>
      <c r="AB434" t="s">
        <v>28</v>
      </c>
      <c r="AC434">
        <v>1</v>
      </c>
    </row>
    <row r="435" spans="1:29" x14ac:dyDescent="0.25">
      <c r="A435">
        <f t="shared" si="24"/>
        <v>0</v>
      </c>
      <c r="B435">
        <f t="shared" si="25"/>
        <v>8</v>
      </c>
      <c r="C435" t="str">
        <f t="shared" si="26"/>
        <v>SY2025</v>
      </c>
      <c r="D435">
        <f t="shared" si="27"/>
        <v>0</v>
      </c>
      <c r="E435" t="str">
        <f>VLOOKUP(L435,Hydro[],2,FALSE)</f>
        <v>GRA - Lower Granite Dam Adult</v>
      </c>
      <c r="F435">
        <f>MATCH(L435,'VLOOKUP Function'!A:A,0)</f>
        <v>209</v>
      </c>
      <c r="G435" t="str" cm="1">
        <f t="array" ref="G435">INDEX('VLOOKUP Function'!B:B,F435)</f>
        <v>GRA - Lower Granite Dam Adult</v>
      </c>
      <c r="H435" t="str">
        <f>INDEX('VLOOKUP Function'!B:B, MATCH('Interrogation Detail Lochsa'!L435,'VLOOKUP Function'!A:A,0))</f>
        <v>GRA - Lower Granite Dam Adult</v>
      </c>
      <c r="I435" t="str">
        <f>_xlfn.XLOOKUP(L435,'Interrogation Summary Hydro'!A:A,'Interrogation Summary Hydro'!D:D,"No hydrosystem detection")</f>
        <v>GRA - Lower Granite Dam Adult</v>
      </c>
      <c r="J435" s="2">
        <f>_xlfn.XLOOKUP(L435,'Interrogation Summary Hydro'!A:A,'Interrogation Summary Hydro'!E:E,"#NA")</f>
        <v>45540.481608796297</v>
      </c>
      <c r="K435" s="2" t="str" cm="1">
        <f t="array" ref="K435">VLOOKUP($L435&amp;U435,CHOOSE({1,2},MULTILOOKUP!$A$2:$A$436&amp;MULTILOOKUP!$B$2:$B$436,MULTILOOKUP!$C$2:$C$436),2,FALSE)</f>
        <v>A1</v>
      </c>
      <c r="L435" t="s">
        <v>458</v>
      </c>
      <c r="M435" t="s">
        <v>459</v>
      </c>
      <c r="N435">
        <v>3</v>
      </c>
      <c r="O435" t="s">
        <v>20</v>
      </c>
      <c r="P435">
        <v>2</v>
      </c>
      <c r="Q435" t="s">
        <v>21</v>
      </c>
      <c r="R435" t="s">
        <v>22</v>
      </c>
      <c r="S435" t="s">
        <v>23</v>
      </c>
      <c r="T435" t="s">
        <v>29</v>
      </c>
      <c r="U435" s="1">
        <v>45714.161932870367</v>
      </c>
      <c r="V435" t="s">
        <v>33</v>
      </c>
      <c r="W435" t="s">
        <v>54</v>
      </c>
      <c r="X435" s="2">
        <v>45540</v>
      </c>
      <c r="Y435" s="2">
        <v>45540</v>
      </c>
      <c r="Z435" t="s">
        <v>54</v>
      </c>
      <c r="AA435">
        <v>830</v>
      </c>
      <c r="AB435" t="s">
        <v>28</v>
      </c>
      <c r="AC435">
        <v>1</v>
      </c>
    </row>
    <row r="436" spans="1:29" x14ac:dyDescent="0.25">
      <c r="A436">
        <f t="shared" si="24"/>
        <v>1</v>
      </c>
      <c r="B436">
        <f t="shared" si="25"/>
        <v>1</v>
      </c>
      <c r="C436" t="str">
        <f t="shared" si="26"/>
        <v>SY2025</v>
      </c>
      <c r="D436">
        <f t="shared" si="27"/>
        <v>0</v>
      </c>
      <c r="E436" t="str">
        <f>VLOOKUP(L436,Hydro[],2,FALSE)</f>
        <v>BO3 - Bonneville WA Shore Ladder/AFF</v>
      </c>
      <c r="F436">
        <f>MATCH(L436,'VLOOKUP Function'!A:A,0)</f>
        <v>210</v>
      </c>
      <c r="G436" t="str" cm="1">
        <f t="array" ref="G436">INDEX('VLOOKUP Function'!B:B,F436)</f>
        <v>BO3 - Bonneville WA Shore Ladder/AFF</v>
      </c>
      <c r="H436" t="str">
        <f>INDEX('VLOOKUP Function'!B:B, MATCH('Interrogation Detail Lochsa'!L436,'VLOOKUP Function'!A:A,0))</f>
        <v>BO3 - Bonneville WA Shore Ladder/AFF</v>
      </c>
      <c r="I436" t="str">
        <f>_xlfn.XLOOKUP(L436,'Interrogation Summary Hydro'!A:A,'Interrogation Summary Hydro'!D:D,"No hydrosystem detection")</f>
        <v>BO3 - Bonneville WA Shore Ladder/AFF</v>
      </c>
      <c r="J436" s="2">
        <f>_xlfn.XLOOKUP(L436,'Interrogation Summary Hydro'!A:A,'Interrogation Summary Hydro'!E:E,"#NA")</f>
        <v>45511.470266203702</v>
      </c>
      <c r="K436" s="2" t="str" cm="1">
        <f t="array" ref="K436">VLOOKUP($L436&amp;U436,CHOOSE({1,2},MULTILOOKUP!$A$2:$A$436&amp;MULTILOOKUP!$B$2:$B$436,MULTILOOKUP!$C$2:$C$436),2,FALSE)</f>
        <v>B9</v>
      </c>
      <c r="L436" t="s">
        <v>460</v>
      </c>
      <c r="M436" t="s">
        <v>461</v>
      </c>
      <c r="N436">
        <v>3</v>
      </c>
      <c r="O436" t="s">
        <v>20</v>
      </c>
      <c r="P436">
        <v>5</v>
      </c>
      <c r="Q436" t="s">
        <v>112</v>
      </c>
      <c r="R436" t="s">
        <v>113</v>
      </c>
      <c r="S436" t="s">
        <v>112</v>
      </c>
      <c r="T436" t="s">
        <v>24</v>
      </c>
      <c r="U436" s="1">
        <v>45720.097129629627</v>
      </c>
      <c r="V436" t="s">
        <v>25</v>
      </c>
      <c r="W436" t="s">
        <v>114</v>
      </c>
      <c r="X436" s="2">
        <v>45511</v>
      </c>
      <c r="Y436" s="2">
        <v>45511</v>
      </c>
      <c r="Z436" t="s">
        <v>114</v>
      </c>
      <c r="AA436">
        <v>785</v>
      </c>
      <c r="AB436" t="s">
        <v>28</v>
      </c>
      <c r="AC436">
        <v>1</v>
      </c>
    </row>
    <row r="437" spans="1:29" x14ac:dyDescent="0.25">
      <c r="A437">
        <f t="shared" si="24"/>
        <v>0</v>
      </c>
      <c r="B437">
        <f t="shared" si="25"/>
        <v>2</v>
      </c>
      <c r="C437" t="str">
        <f t="shared" si="26"/>
        <v>SY2025</v>
      </c>
      <c r="D437">
        <f t="shared" si="27"/>
        <v>0</v>
      </c>
      <c r="E437" t="str">
        <f>VLOOKUP(L437,Hydro[],2,FALSE)</f>
        <v>BO3 - Bonneville WA Shore Ladder/AFF</v>
      </c>
      <c r="F437">
        <f>MATCH(L437,'VLOOKUP Function'!A:A,0)</f>
        <v>210</v>
      </c>
      <c r="G437" t="str" cm="1">
        <f t="array" ref="G437">INDEX('VLOOKUP Function'!B:B,F437)</f>
        <v>BO3 - Bonneville WA Shore Ladder/AFF</v>
      </c>
      <c r="H437" t="str">
        <f>INDEX('VLOOKUP Function'!B:B, MATCH('Interrogation Detail Lochsa'!L437,'VLOOKUP Function'!A:A,0))</f>
        <v>BO3 - Bonneville WA Shore Ladder/AFF</v>
      </c>
      <c r="I437" t="str">
        <f>_xlfn.XLOOKUP(L437,'Interrogation Summary Hydro'!A:A,'Interrogation Summary Hydro'!D:D,"No hydrosystem detection")</f>
        <v>BO3 - Bonneville WA Shore Ladder/AFF</v>
      </c>
      <c r="J437" s="2">
        <f>_xlfn.XLOOKUP(L437,'Interrogation Summary Hydro'!A:A,'Interrogation Summary Hydro'!E:E,"#NA")</f>
        <v>45511.470266203702</v>
      </c>
      <c r="K437" s="2" t="str" cm="1">
        <f t="array" ref="K437">VLOOKUP($L437&amp;U437,CHOOSE({1,2},MULTILOOKUP!$A$2:$A$436&amp;MULTILOOKUP!$B$2:$B$436,MULTILOOKUP!$C$2:$C$436),2,FALSE)</f>
        <v>A4</v>
      </c>
      <c r="L437" t="s">
        <v>460</v>
      </c>
      <c r="M437" t="s">
        <v>461</v>
      </c>
      <c r="N437">
        <v>3</v>
      </c>
      <c r="O437" t="s">
        <v>20</v>
      </c>
      <c r="P437">
        <v>5</v>
      </c>
      <c r="Q437" t="s">
        <v>112</v>
      </c>
      <c r="R437" t="s">
        <v>113</v>
      </c>
      <c r="S437" t="s">
        <v>112</v>
      </c>
      <c r="T437" t="s">
        <v>29</v>
      </c>
      <c r="U437" s="1">
        <v>45720.67291666667</v>
      </c>
      <c r="V437" t="s">
        <v>56</v>
      </c>
      <c r="W437" t="s">
        <v>114</v>
      </c>
      <c r="X437" s="2">
        <v>45511</v>
      </c>
      <c r="Y437" s="2">
        <v>45511</v>
      </c>
      <c r="Z437" t="s">
        <v>114</v>
      </c>
      <c r="AA437">
        <v>785</v>
      </c>
      <c r="AB437" t="s">
        <v>28</v>
      </c>
      <c r="AC437">
        <v>1</v>
      </c>
    </row>
    <row r="438" spans="1:29" x14ac:dyDescent="0.25">
      <c r="A438">
        <f t="shared" si="24"/>
        <v>0</v>
      </c>
      <c r="B438">
        <f t="shared" si="25"/>
        <v>3</v>
      </c>
      <c r="C438" t="str">
        <f t="shared" si="26"/>
        <v>SY2025</v>
      </c>
      <c r="D438">
        <f t="shared" si="27"/>
        <v>0</v>
      </c>
      <c r="E438" t="str">
        <f>VLOOKUP(L438,Hydro[],2,FALSE)</f>
        <v>BO3 - Bonneville WA Shore Ladder/AFF</v>
      </c>
      <c r="F438">
        <f>MATCH(L438,'VLOOKUP Function'!A:A,0)</f>
        <v>210</v>
      </c>
      <c r="G438" t="str" cm="1">
        <f t="array" ref="G438">INDEX('VLOOKUP Function'!B:B,F438)</f>
        <v>BO3 - Bonneville WA Shore Ladder/AFF</v>
      </c>
      <c r="H438" t="str">
        <f>INDEX('VLOOKUP Function'!B:B, MATCH('Interrogation Detail Lochsa'!L438,'VLOOKUP Function'!A:A,0))</f>
        <v>BO3 - Bonneville WA Shore Ladder/AFF</v>
      </c>
      <c r="I438" t="str">
        <f>_xlfn.XLOOKUP(L438,'Interrogation Summary Hydro'!A:A,'Interrogation Summary Hydro'!D:D,"No hydrosystem detection")</f>
        <v>BO3 - Bonneville WA Shore Ladder/AFF</v>
      </c>
      <c r="J438" s="2">
        <f>_xlfn.XLOOKUP(L438,'Interrogation Summary Hydro'!A:A,'Interrogation Summary Hydro'!E:E,"#NA")</f>
        <v>45511.470266203702</v>
      </c>
      <c r="K438" s="2" t="str" cm="1">
        <f t="array" ref="K438">VLOOKUP($L438&amp;U438,CHOOSE({1,2},MULTILOOKUP!$A$2:$A$436&amp;MULTILOOKUP!$B$2:$B$436,MULTILOOKUP!$C$2:$C$436),2,FALSE)</f>
        <v>A5</v>
      </c>
      <c r="L438" t="s">
        <v>460</v>
      </c>
      <c r="M438" t="s">
        <v>461</v>
      </c>
      <c r="N438">
        <v>3</v>
      </c>
      <c r="O438" t="s">
        <v>20</v>
      </c>
      <c r="P438">
        <v>5</v>
      </c>
      <c r="Q438" t="s">
        <v>112</v>
      </c>
      <c r="R438" t="s">
        <v>113</v>
      </c>
      <c r="S438" t="s">
        <v>112</v>
      </c>
      <c r="T438" t="s">
        <v>29</v>
      </c>
      <c r="U438" s="1">
        <v>45720.67292824074</v>
      </c>
      <c r="V438" t="s">
        <v>45</v>
      </c>
      <c r="W438" t="s">
        <v>114</v>
      </c>
      <c r="X438" s="2">
        <v>45511</v>
      </c>
      <c r="Y438" s="2">
        <v>45511</v>
      </c>
      <c r="Z438" t="s">
        <v>114</v>
      </c>
      <c r="AA438">
        <v>785</v>
      </c>
      <c r="AB438" t="s">
        <v>28</v>
      </c>
      <c r="AC438">
        <v>1</v>
      </c>
    </row>
  </sheetData>
  <autoFilter ref="A3:AC438" xr:uid="{9028B1CA-7326-48CD-BA50-767C17C8F14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7C67-09FF-4640-AC8C-72F91C27C2E5}">
  <dimension ref="A1:G242"/>
  <sheetViews>
    <sheetView workbookViewId="0">
      <selection activeCell="J28" sqref="J28"/>
    </sheetView>
  </sheetViews>
  <sheetFormatPr defaultRowHeight="15" x14ac:dyDescent="0.25"/>
  <cols>
    <col min="1" max="1" width="20.28515625" customWidth="1"/>
    <col min="3" max="3" width="16.28515625" bestFit="1" customWidth="1"/>
    <col min="6" max="6" width="23.28515625" bestFit="1" customWidth="1"/>
  </cols>
  <sheetData>
    <row r="1" spans="1:7" x14ac:dyDescent="0.25">
      <c r="A1" t="str" cm="1">
        <f t="array" ref="A1:A242">_xlfn.UNIQUE('Interrogation Detail Lochsa'!L4:L438)</f>
        <v>3DD.003BD46984</v>
      </c>
      <c r="B1" t="s">
        <v>466</v>
      </c>
      <c r="C1" t="str">
        <f>CONCATENATE(A1,B1)</f>
        <v>3DD.003BD46984,</v>
      </c>
      <c r="F1" t="s">
        <v>512</v>
      </c>
      <c r="G1">
        <f>COUNTA(A:A)</f>
        <v>242</v>
      </c>
    </row>
    <row r="2" spans="1:7" x14ac:dyDescent="0.25">
      <c r="A2" t="str">
        <v>3DD.003BD471D0</v>
      </c>
      <c r="B2" t="s">
        <v>466</v>
      </c>
      <c r="C2" t="str">
        <f t="shared" ref="C2:C65" si="0">CONCATENATE(A2,B2)</f>
        <v>3DD.003BD471D0,</v>
      </c>
    </row>
    <row r="3" spans="1:7" x14ac:dyDescent="0.25">
      <c r="A3" t="str">
        <v>3DD.003BD473BC</v>
      </c>
      <c r="B3" t="s">
        <v>466</v>
      </c>
      <c r="C3" t="str">
        <f t="shared" si="0"/>
        <v>3DD.003BD473BC,</v>
      </c>
    </row>
    <row r="4" spans="1:7" x14ac:dyDescent="0.25">
      <c r="A4" t="str">
        <v>3DD.003BD54437</v>
      </c>
      <c r="B4" t="s">
        <v>466</v>
      </c>
      <c r="C4" t="str">
        <f t="shared" si="0"/>
        <v>3DD.003BD54437,</v>
      </c>
    </row>
    <row r="5" spans="1:7" x14ac:dyDescent="0.25">
      <c r="A5" t="str">
        <v>3DD.003BD68DE4</v>
      </c>
      <c r="B5" t="s">
        <v>466</v>
      </c>
      <c r="C5" t="str">
        <f t="shared" si="0"/>
        <v>3DD.003BD68DE4,</v>
      </c>
    </row>
    <row r="6" spans="1:7" x14ac:dyDescent="0.25">
      <c r="A6" t="str">
        <v>3DD.003BD68E05</v>
      </c>
      <c r="B6" t="s">
        <v>466</v>
      </c>
      <c r="C6" t="str">
        <f t="shared" si="0"/>
        <v>3DD.003BD68E05,</v>
      </c>
    </row>
    <row r="7" spans="1:7" x14ac:dyDescent="0.25">
      <c r="A7" t="str">
        <v>3DD.003BD68E56</v>
      </c>
      <c r="B7" t="s">
        <v>466</v>
      </c>
      <c r="C7" t="str">
        <f t="shared" si="0"/>
        <v>3DD.003BD68E56,</v>
      </c>
    </row>
    <row r="8" spans="1:7" x14ac:dyDescent="0.25">
      <c r="A8" t="str">
        <v>3DD.003BDB68AE</v>
      </c>
      <c r="B8" t="s">
        <v>466</v>
      </c>
      <c r="C8" t="str">
        <f t="shared" si="0"/>
        <v>3DD.003BDB68AE,</v>
      </c>
    </row>
    <row r="9" spans="1:7" x14ac:dyDescent="0.25">
      <c r="A9" t="str">
        <v>3DD.003BDB7BAE</v>
      </c>
      <c r="B9" t="s">
        <v>466</v>
      </c>
      <c r="C9" t="str">
        <f t="shared" si="0"/>
        <v>3DD.003BDB7BAE,</v>
      </c>
    </row>
    <row r="10" spans="1:7" x14ac:dyDescent="0.25">
      <c r="A10" t="str">
        <v>3DD.003D493F4E</v>
      </c>
      <c r="B10" t="s">
        <v>466</v>
      </c>
      <c r="C10" t="str">
        <f t="shared" si="0"/>
        <v>3DD.003D493F4E,</v>
      </c>
    </row>
    <row r="11" spans="1:7" x14ac:dyDescent="0.25">
      <c r="A11" t="str">
        <v>3DD.003D493F70</v>
      </c>
      <c r="B11" t="s">
        <v>466</v>
      </c>
      <c r="C11" t="str">
        <f t="shared" si="0"/>
        <v>3DD.003D493F70,</v>
      </c>
    </row>
    <row r="12" spans="1:7" x14ac:dyDescent="0.25">
      <c r="A12" t="str">
        <v>3DD.003D49412A</v>
      </c>
      <c r="B12" t="s">
        <v>466</v>
      </c>
      <c r="C12" t="str">
        <f t="shared" si="0"/>
        <v>3DD.003D49412A,</v>
      </c>
    </row>
    <row r="13" spans="1:7" x14ac:dyDescent="0.25">
      <c r="A13" t="str">
        <v>3DD.003D494163</v>
      </c>
      <c r="B13" t="s">
        <v>466</v>
      </c>
      <c r="C13" t="str">
        <f t="shared" si="0"/>
        <v>3DD.003D494163,</v>
      </c>
    </row>
    <row r="14" spans="1:7" x14ac:dyDescent="0.25">
      <c r="A14" t="str">
        <v>3DD.003D494171</v>
      </c>
      <c r="B14" t="s">
        <v>466</v>
      </c>
      <c r="C14" t="str">
        <f t="shared" si="0"/>
        <v>3DD.003D494171,</v>
      </c>
    </row>
    <row r="15" spans="1:7" x14ac:dyDescent="0.25">
      <c r="A15" t="str">
        <v>3DD.003D49491B</v>
      </c>
      <c r="B15" t="s">
        <v>466</v>
      </c>
      <c r="C15" t="str">
        <f t="shared" si="0"/>
        <v>3DD.003D49491B,</v>
      </c>
    </row>
    <row r="16" spans="1:7" x14ac:dyDescent="0.25">
      <c r="A16" t="str">
        <v>3DD.003D49494A</v>
      </c>
      <c r="B16" t="s">
        <v>466</v>
      </c>
      <c r="C16" t="str">
        <f t="shared" si="0"/>
        <v>3DD.003D49494A,</v>
      </c>
    </row>
    <row r="17" spans="1:3" x14ac:dyDescent="0.25">
      <c r="A17" t="str">
        <v>3DD.003D494A96</v>
      </c>
      <c r="B17" t="s">
        <v>466</v>
      </c>
      <c r="C17" t="str">
        <f t="shared" si="0"/>
        <v>3DD.003D494A96,</v>
      </c>
    </row>
    <row r="18" spans="1:3" x14ac:dyDescent="0.25">
      <c r="A18" t="str">
        <v>3DD.003D494CEC</v>
      </c>
      <c r="B18" t="s">
        <v>466</v>
      </c>
      <c r="C18" t="str">
        <f t="shared" si="0"/>
        <v>3DD.003D494CEC,</v>
      </c>
    </row>
    <row r="19" spans="1:3" x14ac:dyDescent="0.25">
      <c r="A19" t="str">
        <v>3DD.003D494D0D</v>
      </c>
      <c r="B19" t="s">
        <v>466</v>
      </c>
      <c r="C19" t="str">
        <f t="shared" si="0"/>
        <v>3DD.003D494D0D,</v>
      </c>
    </row>
    <row r="20" spans="1:3" x14ac:dyDescent="0.25">
      <c r="A20" t="str">
        <v>3DD.003D494D21</v>
      </c>
      <c r="B20" t="s">
        <v>466</v>
      </c>
      <c r="C20" t="str">
        <f t="shared" si="0"/>
        <v>3DD.003D494D21,</v>
      </c>
    </row>
    <row r="21" spans="1:3" x14ac:dyDescent="0.25">
      <c r="A21" t="str">
        <v>3DD.003D494D34</v>
      </c>
      <c r="B21" t="s">
        <v>466</v>
      </c>
      <c r="C21" t="str">
        <f t="shared" si="0"/>
        <v>3DD.003D494D34,</v>
      </c>
    </row>
    <row r="22" spans="1:3" x14ac:dyDescent="0.25">
      <c r="A22" t="str">
        <v>3DD.003D494DA9</v>
      </c>
      <c r="B22" t="s">
        <v>466</v>
      </c>
      <c r="C22" t="str">
        <f t="shared" si="0"/>
        <v>3DD.003D494DA9,</v>
      </c>
    </row>
    <row r="23" spans="1:3" x14ac:dyDescent="0.25">
      <c r="A23" t="str">
        <v>3DD.003D494EEF</v>
      </c>
      <c r="B23" t="s">
        <v>466</v>
      </c>
      <c r="C23" t="str">
        <f t="shared" si="0"/>
        <v>3DD.003D494EEF,</v>
      </c>
    </row>
    <row r="24" spans="1:3" x14ac:dyDescent="0.25">
      <c r="A24" t="str">
        <v>3DD.003D494F29</v>
      </c>
      <c r="B24" t="s">
        <v>466</v>
      </c>
      <c r="C24" t="str">
        <f t="shared" si="0"/>
        <v>3DD.003D494F29,</v>
      </c>
    </row>
    <row r="25" spans="1:3" x14ac:dyDescent="0.25">
      <c r="A25" t="str">
        <v>3DD.003D82B3DB</v>
      </c>
      <c r="B25" t="s">
        <v>466</v>
      </c>
      <c r="C25" t="str">
        <f t="shared" si="0"/>
        <v>3DD.003D82B3DB,</v>
      </c>
    </row>
    <row r="26" spans="1:3" x14ac:dyDescent="0.25">
      <c r="A26" t="str">
        <v>3DD.003D9DEF2D</v>
      </c>
      <c r="B26" t="s">
        <v>466</v>
      </c>
      <c r="C26" t="str">
        <f t="shared" si="0"/>
        <v>3DD.003D9DEF2D,</v>
      </c>
    </row>
    <row r="27" spans="1:3" x14ac:dyDescent="0.25">
      <c r="A27" t="str">
        <v>3DD.003D9DF608</v>
      </c>
      <c r="B27" t="s">
        <v>466</v>
      </c>
      <c r="C27" t="str">
        <f t="shared" si="0"/>
        <v>3DD.003D9DF608,</v>
      </c>
    </row>
    <row r="28" spans="1:3" x14ac:dyDescent="0.25">
      <c r="A28" t="str">
        <v>3DD.003D9DFCD2</v>
      </c>
      <c r="B28" t="s">
        <v>466</v>
      </c>
      <c r="C28" t="str">
        <f t="shared" si="0"/>
        <v>3DD.003D9DFCD2,</v>
      </c>
    </row>
    <row r="29" spans="1:3" x14ac:dyDescent="0.25">
      <c r="A29" t="str">
        <v>3DD.003DA163CF</v>
      </c>
      <c r="B29" t="s">
        <v>466</v>
      </c>
      <c r="C29" t="str">
        <f t="shared" si="0"/>
        <v>3DD.003DA163CF,</v>
      </c>
    </row>
    <row r="30" spans="1:3" x14ac:dyDescent="0.25">
      <c r="A30" t="str">
        <v>3DD.003DE04102</v>
      </c>
      <c r="B30" t="s">
        <v>466</v>
      </c>
      <c r="C30" t="str">
        <f t="shared" si="0"/>
        <v>3DD.003DE04102,</v>
      </c>
    </row>
    <row r="31" spans="1:3" x14ac:dyDescent="0.25">
      <c r="A31" t="str">
        <v>3DD.003DEA0EE0</v>
      </c>
      <c r="B31" t="s">
        <v>466</v>
      </c>
      <c r="C31" t="str">
        <f t="shared" si="0"/>
        <v>3DD.003DEA0EE0,</v>
      </c>
    </row>
    <row r="32" spans="1:3" x14ac:dyDescent="0.25">
      <c r="A32" t="str">
        <v>3DD.003DEA1C1B</v>
      </c>
      <c r="B32" t="s">
        <v>466</v>
      </c>
      <c r="C32" t="str">
        <f t="shared" si="0"/>
        <v>3DD.003DEA1C1B,</v>
      </c>
    </row>
    <row r="33" spans="1:3" x14ac:dyDescent="0.25">
      <c r="A33" t="str">
        <v>3DD.003DF32526</v>
      </c>
      <c r="B33" t="s">
        <v>466</v>
      </c>
      <c r="C33" t="str">
        <f t="shared" si="0"/>
        <v>3DD.003DF32526,</v>
      </c>
    </row>
    <row r="34" spans="1:3" x14ac:dyDescent="0.25">
      <c r="A34" t="str">
        <v>3DD.003E28B9EF</v>
      </c>
      <c r="B34" t="s">
        <v>466</v>
      </c>
      <c r="C34" t="str">
        <f t="shared" si="0"/>
        <v>3DD.003E28B9EF,</v>
      </c>
    </row>
    <row r="35" spans="1:3" x14ac:dyDescent="0.25">
      <c r="A35" t="str">
        <v>3DD.003E28DAE1</v>
      </c>
      <c r="B35" t="s">
        <v>466</v>
      </c>
      <c r="C35" t="str">
        <f t="shared" si="0"/>
        <v>3DD.003E28DAE1,</v>
      </c>
    </row>
    <row r="36" spans="1:3" x14ac:dyDescent="0.25">
      <c r="A36" t="str">
        <v>3DD.003E2B6411</v>
      </c>
      <c r="B36" t="s">
        <v>466</v>
      </c>
      <c r="C36" t="str">
        <f t="shared" si="0"/>
        <v>3DD.003E2B6411,</v>
      </c>
    </row>
    <row r="37" spans="1:3" x14ac:dyDescent="0.25">
      <c r="A37" t="str">
        <v>3DD.003E2B6432</v>
      </c>
      <c r="B37" t="s">
        <v>466</v>
      </c>
      <c r="C37" t="str">
        <f t="shared" si="0"/>
        <v>3DD.003E2B6432,</v>
      </c>
    </row>
    <row r="38" spans="1:3" x14ac:dyDescent="0.25">
      <c r="A38" t="str">
        <v>3DD.003E2B644C</v>
      </c>
      <c r="B38" t="s">
        <v>466</v>
      </c>
      <c r="C38" t="str">
        <f t="shared" si="0"/>
        <v>3DD.003E2B644C,</v>
      </c>
    </row>
    <row r="39" spans="1:3" x14ac:dyDescent="0.25">
      <c r="A39" t="str">
        <v>3DD.003E2B654E</v>
      </c>
      <c r="B39" t="s">
        <v>466</v>
      </c>
      <c r="C39" t="str">
        <f t="shared" si="0"/>
        <v>3DD.003E2B654E,</v>
      </c>
    </row>
    <row r="40" spans="1:3" x14ac:dyDescent="0.25">
      <c r="A40" t="str">
        <v>3DD.003E2B6560</v>
      </c>
      <c r="B40" t="s">
        <v>466</v>
      </c>
      <c r="C40" t="str">
        <f t="shared" si="0"/>
        <v>3DD.003E2B6560,</v>
      </c>
    </row>
    <row r="41" spans="1:3" x14ac:dyDescent="0.25">
      <c r="A41" t="str">
        <v>3DD.003E2B6575</v>
      </c>
      <c r="B41" t="s">
        <v>466</v>
      </c>
      <c r="C41" t="str">
        <f t="shared" si="0"/>
        <v>3DD.003E2B6575,</v>
      </c>
    </row>
    <row r="42" spans="1:3" x14ac:dyDescent="0.25">
      <c r="A42" t="str">
        <v>3DD.003E2B65A7</v>
      </c>
      <c r="B42" t="s">
        <v>466</v>
      </c>
      <c r="C42" t="str">
        <f t="shared" si="0"/>
        <v>3DD.003E2B65A7,</v>
      </c>
    </row>
    <row r="43" spans="1:3" x14ac:dyDescent="0.25">
      <c r="A43" t="str">
        <v>3DD.003E2B6656</v>
      </c>
      <c r="B43" t="s">
        <v>466</v>
      </c>
      <c r="C43" t="str">
        <f t="shared" si="0"/>
        <v>3DD.003E2B6656,</v>
      </c>
    </row>
    <row r="44" spans="1:3" x14ac:dyDescent="0.25">
      <c r="A44" t="str">
        <v>3DD.003E2B679A</v>
      </c>
      <c r="B44" t="s">
        <v>466</v>
      </c>
      <c r="C44" t="str">
        <f t="shared" si="0"/>
        <v>3DD.003E2B679A,</v>
      </c>
    </row>
    <row r="45" spans="1:3" x14ac:dyDescent="0.25">
      <c r="A45" t="str">
        <v>3DD.003E2B67C6</v>
      </c>
      <c r="B45" t="s">
        <v>466</v>
      </c>
      <c r="C45" t="str">
        <f t="shared" si="0"/>
        <v>3DD.003E2B67C6,</v>
      </c>
    </row>
    <row r="46" spans="1:3" x14ac:dyDescent="0.25">
      <c r="A46" t="str">
        <v>3DD.003E2B67DA</v>
      </c>
      <c r="B46" t="s">
        <v>466</v>
      </c>
      <c r="C46" t="str">
        <f t="shared" si="0"/>
        <v>3DD.003E2B67DA,</v>
      </c>
    </row>
    <row r="47" spans="1:3" x14ac:dyDescent="0.25">
      <c r="A47" t="str">
        <v>3DD.003E2B67F9</v>
      </c>
      <c r="B47" t="s">
        <v>466</v>
      </c>
      <c r="C47" t="str">
        <f t="shared" si="0"/>
        <v>3DD.003E2B67F9,</v>
      </c>
    </row>
    <row r="48" spans="1:3" x14ac:dyDescent="0.25">
      <c r="A48" t="str">
        <v>3DD.003E2B6819</v>
      </c>
      <c r="B48" t="s">
        <v>466</v>
      </c>
      <c r="C48" t="str">
        <f t="shared" si="0"/>
        <v>3DD.003E2B6819,</v>
      </c>
    </row>
    <row r="49" spans="1:3" x14ac:dyDescent="0.25">
      <c r="A49" t="str">
        <v>3DD.003E2B6840</v>
      </c>
      <c r="B49" t="s">
        <v>466</v>
      </c>
      <c r="C49" t="str">
        <f t="shared" si="0"/>
        <v>3DD.003E2B6840,</v>
      </c>
    </row>
    <row r="50" spans="1:3" x14ac:dyDescent="0.25">
      <c r="A50" t="str">
        <v>3DD.003E2B6849</v>
      </c>
      <c r="B50" t="s">
        <v>466</v>
      </c>
      <c r="C50" t="str">
        <f t="shared" si="0"/>
        <v>3DD.003E2B6849,</v>
      </c>
    </row>
    <row r="51" spans="1:3" x14ac:dyDescent="0.25">
      <c r="A51" t="str">
        <v>3DD.003E2B684B</v>
      </c>
      <c r="B51" t="s">
        <v>466</v>
      </c>
      <c r="C51" t="str">
        <f t="shared" si="0"/>
        <v>3DD.003E2B684B,</v>
      </c>
    </row>
    <row r="52" spans="1:3" x14ac:dyDescent="0.25">
      <c r="A52" t="str">
        <v>3DD.003E2B6910</v>
      </c>
      <c r="B52" t="s">
        <v>466</v>
      </c>
      <c r="C52" t="str">
        <f t="shared" si="0"/>
        <v>3DD.003E2B6910,</v>
      </c>
    </row>
    <row r="53" spans="1:3" x14ac:dyDescent="0.25">
      <c r="A53" t="str">
        <v>3DD.003E2B6933</v>
      </c>
      <c r="B53" t="s">
        <v>466</v>
      </c>
      <c r="C53" t="str">
        <f t="shared" si="0"/>
        <v>3DD.003E2B6933,</v>
      </c>
    </row>
    <row r="54" spans="1:3" x14ac:dyDescent="0.25">
      <c r="A54" t="str">
        <v>3DD.003E2B693F</v>
      </c>
      <c r="B54" t="s">
        <v>466</v>
      </c>
      <c r="C54" t="str">
        <f t="shared" si="0"/>
        <v>3DD.003E2B693F,</v>
      </c>
    </row>
    <row r="55" spans="1:3" x14ac:dyDescent="0.25">
      <c r="A55" t="str">
        <v>3DD.003E2B6955</v>
      </c>
      <c r="B55" t="s">
        <v>466</v>
      </c>
      <c r="C55" t="str">
        <f t="shared" si="0"/>
        <v>3DD.003E2B6955,</v>
      </c>
    </row>
    <row r="56" spans="1:3" x14ac:dyDescent="0.25">
      <c r="A56" t="str">
        <v>3DD.003E2B6986</v>
      </c>
      <c r="B56" t="s">
        <v>466</v>
      </c>
      <c r="C56" t="str">
        <f t="shared" si="0"/>
        <v>3DD.003E2B6986,</v>
      </c>
    </row>
    <row r="57" spans="1:3" x14ac:dyDescent="0.25">
      <c r="A57" t="str">
        <v>3DD.003E2B69AC</v>
      </c>
      <c r="B57" t="s">
        <v>466</v>
      </c>
      <c r="C57" t="str">
        <f t="shared" si="0"/>
        <v>3DD.003E2B69AC,</v>
      </c>
    </row>
    <row r="58" spans="1:3" x14ac:dyDescent="0.25">
      <c r="A58" t="str">
        <v>3DD.003E2B6A02</v>
      </c>
      <c r="B58" t="s">
        <v>466</v>
      </c>
      <c r="C58" t="str">
        <f t="shared" si="0"/>
        <v>3DD.003E2B6A02,</v>
      </c>
    </row>
    <row r="59" spans="1:3" x14ac:dyDescent="0.25">
      <c r="A59" t="str">
        <v>3DD.003E2B6A3F</v>
      </c>
      <c r="B59" t="s">
        <v>466</v>
      </c>
      <c r="C59" t="str">
        <f t="shared" si="0"/>
        <v>3DD.003E2B6A3F,</v>
      </c>
    </row>
    <row r="60" spans="1:3" x14ac:dyDescent="0.25">
      <c r="A60" t="str">
        <v>3DD.003E2B6B21</v>
      </c>
      <c r="B60" t="s">
        <v>466</v>
      </c>
      <c r="C60" t="str">
        <f t="shared" si="0"/>
        <v>3DD.003E2B6B21,</v>
      </c>
    </row>
    <row r="61" spans="1:3" x14ac:dyDescent="0.25">
      <c r="A61" t="str">
        <v>3DD.003E2B6B3F</v>
      </c>
      <c r="B61" t="s">
        <v>466</v>
      </c>
      <c r="C61" t="str">
        <f t="shared" si="0"/>
        <v>3DD.003E2B6B3F,</v>
      </c>
    </row>
    <row r="62" spans="1:3" x14ac:dyDescent="0.25">
      <c r="A62" t="str">
        <v>3DD.003E2B6B51</v>
      </c>
      <c r="B62" t="s">
        <v>466</v>
      </c>
      <c r="C62" t="str">
        <f t="shared" si="0"/>
        <v>3DD.003E2B6B51,</v>
      </c>
    </row>
    <row r="63" spans="1:3" x14ac:dyDescent="0.25">
      <c r="A63" t="str">
        <v>3DD.003E2B6BD5</v>
      </c>
      <c r="B63" t="s">
        <v>466</v>
      </c>
      <c r="C63" t="str">
        <f t="shared" si="0"/>
        <v>3DD.003E2B6BD5,</v>
      </c>
    </row>
    <row r="64" spans="1:3" x14ac:dyDescent="0.25">
      <c r="A64" t="str">
        <v>3DD.003E2B6C2F</v>
      </c>
      <c r="B64" t="s">
        <v>466</v>
      </c>
      <c r="C64" t="str">
        <f t="shared" si="0"/>
        <v>3DD.003E2B6C2F,</v>
      </c>
    </row>
    <row r="65" spans="1:3" x14ac:dyDescent="0.25">
      <c r="A65" t="str">
        <v>3DD.003E2B6D26</v>
      </c>
      <c r="B65" t="s">
        <v>466</v>
      </c>
      <c r="C65" t="str">
        <f t="shared" si="0"/>
        <v>3DD.003E2B6D26,</v>
      </c>
    </row>
    <row r="66" spans="1:3" x14ac:dyDescent="0.25">
      <c r="A66" t="str">
        <v>3DD.003E2B6D29</v>
      </c>
      <c r="B66" t="s">
        <v>466</v>
      </c>
      <c r="C66" t="str">
        <f t="shared" ref="C66:C129" si="1">CONCATENATE(A66,B66)</f>
        <v>3DD.003E2B6D29,</v>
      </c>
    </row>
    <row r="67" spans="1:3" x14ac:dyDescent="0.25">
      <c r="A67" t="str">
        <v>3DD.003E2B6D36</v>
      </c>
      <c r="B67" t="s">
        <v>466</v>
      </c>
      <c r="C67" t="str">
        <f t="shared" si="1"/>
        <v>3DD.003E2B6D36,</v>
      </c>
    </row>
    <row r="68" spans="1:3" x14ac:dyDescent="0.25">
      <c r="A68" t="str">
        <v>3DD.003E2B6D44</v>
      </c>
      <c r="B68" t="s">
        <v>466</v>
      </c>
      <c r="C68" t="str">
        <f t="shared" si="1"/>
        <v>3DD.003E2B6D44,</v>
      </c>
    </row>
    <row r="69" spans="1:3" x14ac:dyDescent="0.25">
      <c r="A69" t="str">
        <v>3DD.003E2B6DA5</v>
      </c>
      <c r="B69" t="s">
        <v>466</v>
      </c>
      <c r="C69" t="str">
        <f t="shared" si="1"/>
        <v>3DD.003E2B6DA5,</v>
      </c>
    </row>
    <row r="70" spans="1:3" x14ac:dyDescent="0.25">
      <c r="A70" t="str">
        <v>3DD.003E2B6FBA</v>
      </c>
      <c r="B70" t="s">
        <v>466</v>
      </c>
      <c r="C70" t="str">
        <f t="shared" si="1"/>
        <v>3DD.003E2B6FBA,</v>
      </c>
    </row>
    <row r="71" spans="1:3" x14ac:dyDescent="0.25">
      <c r="A71" t="str">
        <v>3DD.003E2B6FFA</v>
      </c>
      <c r="B71" t="s">
        <v>466</v>
      </c>
      <c r="C71" t="str">
        <f t="shared" si="1"/>
        <v>3DD.003E2B6FFA,</v>
      </c>
    </row>
    <row r="72" spans="1:3" x14ac:dyDescent="0.25">
      <c r="A72" t="str">
        <v>3DD.003E2B7000</v>
      </c>
      <c r="B72" t="s">
        <v>466</v>
      </c>
      <c r="C72" t="str">
        <f t="shared" si="1"/>
        <v>3DD.003E2B7000,</v>
      </c>
    </row>
    <row r="73" spans="1:3" x14ac:dyDescent="0.25">
      <c r="A73" t="str">
        <v>3DD.003E2B70F9</v>
      </c>
      <c r="B73" t="s">
        <v>466</v>
      </c>
      <c r="C73" t="str">
        <f t="shared" si="1"/>
        <v>3DD.003E2B70F9,</v>
      </c>
    </row>
    <row r="74" spans="1:3" x14ac:dyDescent="0.25">
      <c r="A74" t="str">
        <v>3DD.003E2B710C</v>
      </c>
      <c r="B74" t="s">
        <v>466</v>
      </c>
      <c r="C74" t="str">
        <f t="shared" si="1"/>
        <v>3DD.003E2B710C,</v>
      </c>
    </row>
    <row r="75" spans="1:3" x14ac:dyDescent="0.25">
      <c r="A75" t="str">
        <v>3DD.003E2B7124</v>
      </c>
      <c r="B75" t="s">
        <v>466</v>
      </c>
      <c r="C75" t="str">
        <f t="shared" si="1"/>
        <v>3DD.003E2B7124,</v>
      </c>
    </row>
    <row r="76" spans="1:3" x14ac:dyDescent="0.25">
      <c r="A76" t="str">
        <v>3DD.003E2B7137</v>
      </c>
      <c r="B76" t="s">
        <v>466</v>
      </c>
      <c r="C76" t="str">
        <f t="shared" si="1"/>
        <v>3DD.003E2B7137,</v>
      </c>
    </row>
    <row r="77" spans="1:3" x14ac:dyDescent="0.25">
      <c r="A77" t="str">
        <v>3DD.003E2B7157</v>
      </c>
      <c r="B77" t="s">
        <v>466</v>
      </c>
      <c r="C77" t="str">
        <f t="shared" si="1"/>
        <v>3DD.003E2B7157,</v>
      </c>
    </row>
    <row r="78" spans="1:3" x14ac:dyDescent="0.25">
      <c r="A78" t="str">
        <v>3DD.003E2B7180</v>
      </c>
      <c r="B78" t="s">
        <v>466</v>
      </c>
      <c r="C78" t="str">
        <f t="shared" si="1"/>
        <v>3DD.003E2B7180,</v>
      </c>
    </row>
    <row r="79" spans="1:3" x14ac:dyDescent="0.25">
      <c r="A79" t="str">
        <v>3DD.003E2B7189</v>
      </c>
      <c r="B79" t="s">
        <v>466</v>
      </c>
      <c r="C79" t="str">
        <f t="shared" si="1"/>
        <v>3DD.003E2B7189,</v>
      </c>
    </row>
    <row r="80" spans="1:3" x14ac:dyDescent="0.25">
      <c r="A80" t="str">
        <v>3DD.003E2B7399</v>
      </c>
      <c r="B80" t="s">
        <v>466</v>
      </c>
      <c r="C80" t="str">
        <f t="shared" si="1"/>
        <v>3DD.003E2B7399,</v>
      </c>
    </row>
    <row r="81" spans="1:3" x14ac:dyDescent="0.25">
      <c r="A81" t="str">
        <v>3DD.003E2B73C6</v>
      </c>
      <c r="B81" t="s">
        <v>466</v>
      </c>
      <c r="C81" t="str">
        <f t="shared" si="1"/>
        <v>3DD.003E2B73C6,</v>
      </c>
    </row>
    <row r="82" spans="1:3" x14ac:dyDescent="0.25">
      <c r="A82" t="str">
        <v>3DD.003E2B73C8</v>
      </c>
      <c r="B82" t="s">
        <v>466</v>
      </c>
      <c r="C82" t="str">
        <f t="shared" si="1"/>
        <v>3DD.003E2B73C8,</v>
      </c>
    </row>
    <row r="83" spans="1:3" x14ac:dyDescent="0.25">
      <c r="A83" t="str">
        <v>3DD.003E2B73CB</v>
      </c>
      <c r="B83" t="s">
        <v>466</v>
      </c>
      <c r="C83" t="str">
        <f t="shared" si="1"/>
        <v>3DD.003E2B73CB,</v>
      </c>
    </row>
    <row r="84" spans="1:3" x14ac:dyDescent="0.25">
      <c r="A84" t="str">
        <v>3DD.003E2B7536</v>
      </c>
      <c r="B84" t="s">
        <v>466</v>
      </c>
      <c r="C84" t="str">
        <f t="shared" si="1"/>
        <v>3DD.003E2B7536,</v>
      </c>
    </row>
    <row r="85" spans="1:3" x14ac:dyDescent="0.25">
      <c r="A85" t="str">
        <v>3DD.003E2B755F</v>
      </c>
      <c r="B85" t="s">
        <v>466</v>
      </c>
      <c r="C85" t="str">
        <f t="shared" si="1"/>
        <v>3DD.003E2B755F,</v>
      </c>
    </row>
    <row r="86" spans="1:3" x14ac:dyDescent="0.25">
      <c r="A86" t="str">
        <v>3DD.003E2B7568</v>
      </c>
      <c r="B86" t="s">
        <v>466</v>
      </c>
      <c r="C86" t="str">
        <f t="shared" si="1"/>
        <v>3DD.003E2B7568,</v>
      </c>
    </row>
    <row r="87" spans="1:3" x14ac:dyDescent="0.25">
      <c r="A87" t="str">
        <v>3DD.003E2B75F3</v>
      </c>
      <c r="B87" t="s">
        <v>466</v>
      </c>
      <c r="C87" t="str">
        <f t="shared" si="1"/>
        <v>3DD.003E2B75F3,</v>
      </c>
    </row>
    <row r="88" spans="1:3" x14ac:dyDescent="0.25">
      <c r="A88" t="str">
        <v>3DD.00773ED68C</v>
      </c>
      <c r="B88" t="s">
        <v>466</v>
      </c>
      <c r="C88" t="str">
        <f t="shared" si="1"/>
        <v>3DD.00773ED68C,</v>
      </c>
    </row>
    <row r="89" spans="1:3" x14ac:dyDescent="0.25">
      <c r="A89" t="str">
        <v>3DD.007750A3B2</v>
      </c>
      <c r="B89" t="s">
        <v>466</v>
      </c>
      <c r="C89" t="str">
        <f t="shared" si="1"/>
        <v>3DD.007750A3B2,</v>
      </c>
    </row>
    <row r="90" spans="1:3" x14ac:dyDescent="0.25">
      <c r="A90" t="str">
        <v>3DD.007750AD3E</v>
      </c>
      <c r="B90" t="s">
        <v>466</v>
      </c>
      <c r="C90" t="str">
        <f t="shared" si="1"/>
        <v>3DD.007750AD3E,</v>
      </c>
    </row>
    <row r="91" spans="1:3" x14ac:dyDescent="0.25">
      <c r="A91" t="str">
        <v>3DD.007750CE4F</v>
      </c>
      <c r="B91" t="s">
        <v>466</v>
      </c>
      <c r="C91" t="str">
        <f t="shared" si="1"/>
        <v>3DD.007750CE4F,</v>
      </c>
    </row>
    <row r="92" spans="1:3" x14ac:dyDescent="0.25">
      <c r="A92" t="str">
        <v>3DD.00775147C9</v>
      </c>
      <c r="B92" t="s">
        <v>466</v>
      </c>
      <c r="C92" t="str">
        <f t="shared" si="1"/>
        <v>3DD.00775147C9,</v>
      </c>
    </row>
    <row r="93" spans="1:3" x14ac:dyDescent="0.25">
      <c r="A93" t="str">
        <v>3DD.007751E364</v>
      </c>
      <c r="B93" t="s">
        <v>466</v>
      </c>
      <c r="C93" t="str">
        <f t="shared" si="1"/>
        <v>3DD.007751E364,</v>
      </c>
    </row>
    <row r="94" spans="1:3" x14ac:dyDescent="0.25">
      <c r="A94" t="str">
        <v>3DD.007751FCFD</v>
      </c>
      <c r="B94" t="s">
        <v>466</v>
      </c>
      <c r="C94" t="str">
        <f t="shared" si="1"/>
        <v>3DD.007751FCFD,</v>
      </c>
    </row>
    <row r="95" spans="1:3" x14ac:dyDescent="0.25">
      <c r="A95" t="str">
        <v>3DD.007751FE79</v>
      </c>
      <c r="B95" t="s">
        <v>466</v>
      </c>
      <c r="C95" t="str">
        <f t="shared" si="1"/>
        <v>3DD.007751FE79,</v>
      </c>
    </row>
    <row r="96" spans="1:3" x14ac:dyDescent="0.25">
      <c r="A96" t="str">
        <v>3DD.007751FFDA</v>
      </c>
      <c r="B96" t="s">
        <v>466</v>
      </c>
      <c r="C96" t="str">
        <f t="shared" si="1"/>
        <v>3DD.007751FFDA,</v>
      </c>
    </row>
    <row r="97" spans="1:3" x14ac:dyDescent="0.25">
      <c r="A97" t="str">
        <v>3DD.007752203E</v>
      </c>
      <c r="B97" t="s">
        <v>466</v>
      </c>
      <c r="C97" t="str">
        <f t="shared" si="1"/>
        <v>3DD.007752203E,</v>
      </c>
    </row>
    <row r="98" spans="1:3" x14ac:dyDescent="0.25">
      <c r="A98" t="str">
        <v>3DD.0077522D2F</v>
      </c>
      <c r="B98" t="s">
        <v>466</v>
      </c>
      <c r="C98" t="str">
        <f t="shared" si="1"/>
        <v>3DD.0077522D2F,</v>
      </c>
    </row>
    <row r="99" spans="1:3" x14ac:dyDescent="0.25">
      <c r="A99" t="str">
        <v>3DD.00777440BA</v>
      </c>
      <c r="B99" t="s">
        <v>466</v>
      </c>
      <c r="C99" t="str">
        <f t="shared" si="1"/>
        <v>3DD.00777440BA,</v>
      </c>
    </row>
    <row r="100" spans="1:3" x14ac:dyDescent="0.25">
      <c r="A100" t="str">
        <v>3DD.00778683DD</v>
      </c>
      <c r="B100" t="s">
        <v>466</v>
      </c>
      <c r="C100" t="str">
        <f t="shared" si="1"/>
        <v>3DD.00778683DD,</v>
      </c>
    </row>
    <row r="101" spans="1:3" x14ac:dyDescent="0.25">
      <c r="A101" t="str">
        <v>3DD.007786C841</v>
      </c>
      <c r="B101" t="s">
        <v>466</v>
      </c>
      <c r="C101" t="str">
        <f t="shared" si="1"/>
        <v>3DD.007786C841,</v>
      </c>
    </row>
    <row r="102" spans="1:3" x14ac:dyDescent="0.25">
      <c r="A102" t="str">
        <v>3DD.007786CC0D</v>
      </c>
      <c r="B102" t="s">
        <v>466</v>
      </c>
      <c r="C102" t="str">
        <f t="shared" si="1"/>
        <v>3DD.007786CC0D,</v>
      </c>
    </row>
    <row r="103" spans="1:3" x14ac:dyDescent="0.25">
      <c r="A103" t="str">
        <v>3DD.007786DC1D</v>
      </c>
      <c r="B103" t="s">
        <v>466</v>
      </c>
      <c r="C103" t="str">
        <f t="shared" si="1"/>
        <v>3DD.007786DC1D,</v>
      </c>
    </row>
    <row r="104" spans="1:3" x14ac:dyDescent="0.25">
      <c r="A104" t="str">
        <v>3DD.00778803E7</v>
      </c>
      <c r="B104" t="s">
        <v>466</v>
      </c>
      <c r="C104" t="str">
        <f t="shared" si="1"/>
        <v>3DD.00778803E7,</v>
      </c>
    </row>
    <row r="105" spans="1:3" x14ac:dyDescent="0.25">
      <c r="A105" t="str">
        <v>3DD.007788CDFB</v>
      </c>
      <c r="B105" t="s">
        <v>466</v>
      </c>
      <c r="C105" t="str">
        <f t="shared" si="1"/>
        <v>3DD.007788CDFB,</v>
      </c>
    </row>
    <row r="106" spans="1:3" x14ac:dyDescent="0.25">
      <c r="A106" t="str">
        <v>3DD.007788DEBB</v>
      </c>
      <c r="B106" t="s">
        <v>466</v>
      </c>
      <c r="C106" t="str">
        <f t="shared" si="1"/>
        <v>3DD.007788DEBB,</v>
      </c>
    </row>
    <row r="107" spans="1:3" x14ac:dyDescent="0.25">
      <c r="A107" t="str">
        <v>3DD.007788EBAC</v>
      </c>
      <c r="B107" t="s">
        <v>466</v>
      </c>
      <c r="C107" t="str">
        <f t="shared" si="1"/>
        <v>3DD.007788EBAC,</v>
      </c>
    </row>
    <row r="108" spans="1:3" x14ac:dyDescent="0.25">
      <c r="A108" t="str">
        <v>3DD.007789161C</v>
      </c>
      <c r="B108" t="s">
        <v>466</v>
      </c>
      <c r="C108" t="str">
        <f t="shared" si="1"/>
        <v>3DD.007789161C,</v>
      </c>
    </row>
    <row r="109" spans="1:3" x14ac:dyDescent="0.25">
      <c r="A109" t="str">
        <v>3DD.007789581B</v>
      </c>
      <c r="B109" t="s">
        <v>466</v>
      </c>
      <c r="C109" t="str">
        <f t="shared" si="1"/>
        <v>3DD.007789581B,</v>
      </c>
    </row>
    <row r="110" spans="1:3" x14ac:dyDescent="0.25">
      <c r="A110" t="str">
        <v>3DD.0077895E0F</v>
      </c>
      <c r="B110" t="s">
        <v>466</v>
      </c>
      <c r="C110" t="str">
        <f t="shared" si="1"/>
        <v>3DD.0077895E0F,</v>
      </c>
    </row>
    <row r="111" spans="1:3" x14ac:dyDescent="0.25">
      <c r="A111" t="str">
        <v>3DD.0077898813</v>
      </c>
      <c r="B111" t="s">
        <v>466</v>
      </c>
      <c r="C111" t="str">
        <f t="shared" si="1"/>
        <v>3DD.0077898813,</v>
      </c>
    </row>
    <row r="112" spans="1:3" x14ac:dyDescent="0.25">
      <c r="A112" t="str">
        <v>3DD.0077898838</v>
      </c>
      <c r="B112" t="s">
        <v>466</v>
      </c>
      <c r="C112" t="str">
        <f t="shared" si="1"/>
        <v>3DD.0077898838,</v>
      </c>
    </row>
    <row r="113" spans="1:3" x14ac:dyDescent="0.25">
      <c r="A113" t="str">
        <v>3DD.0077899777</v>
      </c>
      <c r="B113" t="s">
        <v>466</v>
      </c>
      <c r="C113" t="str">
        <f t="shared" si="1"/>
        <v>3DD.0077899777,</v>
      </c>
    </row>
    <row r="114" spans="1:3" x14ac:dyDescent="0.25">
      <c r="A114" t="str">
        <v>3DD.007789A448</v>
      </c>
      <c r="B114" t="s">
        <v>466</v>
      </c>
      <c r="C114" t="str">
        <f t="shared" si="1"/>
        <v>3DD.007789A448,</v>
      </c>
    </row>
    <row r="115" spans="1:3" x14ac:dyDescent="0.25">
      <c r="A115" t="str">
        <v>3DD.007789C008</v>
      </c>
      <c r="B115" t="s">
        <v>466</v>
      </c>
      <c r="C115" t="str">
        <f t="shared" si="1"/>
        <v>3DD.007789C008,</v>
      </c>
    </row>
    <row r="116" spans="1:3" x14ac:dyDescent="0.25">
      <c r="A116" t="str">
        <v>3DD.007789F00D</v>
      </c>
      <c r="B116" t="s">
        <v>466</v>
      </c>
      <c r="C116" t="str">
        <f t="shared" si="1"/>
        <v>3DD.007789F00D,</v>
      </c>
    </row>
    <row r="117" spans="1:3" x14ac:dyDescent="0.25">
      <c r="A117" t="str">
        <v>3DD.0077ADBE0A</v>
      </c>
      <c r="B117" t="s">
        <v>466</v>
      </c>
      <c r="C117" t="str">
        <f t="shared" si="1"/>
        <v>3DD.0077ADBE0A,</v>
      </c>
    </row>
    <row r="118" spans="1:3" x14ac:dyDescent="0.25">
      <c r="A118" t="str">
        <v>3DD.0077ADF708</v>
      </c>
      <c r="B118" t="s">
        <v>466</v>
      </c>
      <c r="C118" t="str">
        <f t="shared" si="1"/>
        <v>3DD.0077ADF708,</v>
      </c>
    </row>
    <row r="119" spans="1:3" x14ac:dyDescent="0.25">
      <c r="A119" t="str">
        <v>3DD.0077AE26C0</v>
      </c>
      <c r="B119" t="s">
        <v>466</v>
      </c>
      <c r="C119" t="str">
        <f t="shared" si="1"/>
        <v>3DD.0077AE26C0,</v>
      </c>
    </row>
    <row r="120" spans="1:3" x14ac:dyDescent="0.25">
      <c r="A120" t="str">
        <v>3DD.0077AE5D14</v>
      </c>
      <c r="B120" t="s">
        <v>466</v>
      </c>
      <c r="C120" t="str">
        <f t="shared" si="1"/>
        <v>3DD.0077AE5D14,</v>
      </c>
    </row>
    <row r="121" spans="1:3" x14ac:dyDescent="0.25">
      <c r="A121" t="str">
        <v>3DD.0077AEBD6B</v>
      </c>
      <c r="B121" t="s">
        <v>466</v>
      </c>
      <c r="C121" t="str">
        <f t="shared" si="1"/>
        <v>3DD.0077AEBD6B,</v>
      </c>
    </row>
    <row r="122" spans="1:3" x14ac:dyDescent="0.25">
      <c r="A122" t="str">
        <v>3DD.0077AEBF01</v>
      </c>
      <c r="B122" t="s">
        <v>466</v>
      </c>
      <c r="C122" t="str">
        <f t="shared" si="1"/>
        <v>3DD.0077AEBF01,</v>
      </c>
    </row>
    <row r="123" spans="1:3" x14ac:dyDescent="0.25">
      <c r="A123" t="str">
        <v>3DD.0077B3FD8F</v>
      </c>
      <c r="B123" t="s">
        <v>466</v>
      </c>
      <c r="C123" t="str">
        <f t="shared" si="1"/>
        <v>3DD.0077B3FD8F,</v>
      </c>
    </row>
    <row r="124" spans="1:3" x14ac:dyDescent="0.25">
      <c r="A124" t="str">
        <v>3DD.0077B4116C</v>
      </c>
      <c r="B124" t="s">
        <v>466</v>
      </c>
      <c r="C124" t="str">
        <f t="shared" si="1"/>
        <v>3DD.0077B4116C,</v>
      </c>
    </row>
    <row r="125" spans="1:3" x14ac:dyDescent="0.25">
      <c r="A125" t="str">
        <v>3DD.0077B41F7C</v>
      </c>
      <c r="B125" t="s">
        <v>466</v>
      </c>
      <c r="C125" t="str">
        <f t="shared" si="1"/>
        <v>3DD.0077B41F7C,</v>
      </c>
    </row>
    <row r="126" spans="1:3" x14ac:dyDescent="0.25">
      <c r="A126" t="str">
        <v>3DD.0077B41F85</v>
      </c>
      <c r="B126" t="s">
        <v>466</v>
      </c>
      <c r="C126" t="str">
        <f t="shared" si="1"/>
        <v>3DD.0077B41F85,</v>
      </c>
    </row>
    <row r="127" spans="1:3" x14ac:dyDescent="0.25">
      <c r="A127" t="str">
        <v>3DD.0077B44F2B</v>
      </c>
      <c r="B127" t="s">
        <v>466</v>
      </c>
      <c r="C127" t="str">
        <f t="shared" si="1"/>
        <v>3DD.0077B44F2B,</v>
      </c>
    </row>
    <row r="128" spans="1:3" x14ac:dyDescent="0.25">
      <c r="A128" t="str">
        <v>3DD.0077B4518D</v>
      </c>
      <c r="B128" t="s">
        <v>466</v>
      </c>
      <c r="C128" t="str">
        <f t="shared" si="1"/>
        <v>3DD.0077B4518D,</v>
      </c>
    </row>
    <row r="129" spans="1:3" x14ac:dyDescent="0.25">
      <c r="A129" t="str">
        <v>3DD.0077B46F64</v>
      </c>
      <c r="B129" t="s">
        <v>466</v>
      </c>
      <c r="C129" t="str">
        <f t="shared" si="1"/>
        <v>3DD.0077B46F64,</v>
      </c>
    </row>
    <row r="130" spans="1:3" x14ac:dyDescent="0.25">
      <c r="A130" t="str">
        <v>3DD.0077B48445</v>
      </c>
      <c r="B130" t="s">
        <v>466</v>
      </c>
      <c r="C130" t="str">
        <f t="shared" ref="C130:C193" si="2">CONCATENATE(A130,B130)</f>
        <v>3DD.0077B48445,</v>
      </c>
    </row>
    <row r="131" spans="1:3" x14ac:dyDescent="0.25">
      <c r="A131" t="str">
        <v>3DD.0077B49EA7</v>
      </c>
      <c r="B131" t="s">
        <v>466</v>
      </c>
      <c r="C131" t="str">
        <f t="shared" si="2"/>
        <v>3DD.0077B49EA7,</v>
      </c>
    </row>
    <row r="132" spans="1:3" x14ac:dyDescent="0.25">
      <c r="A132" t="str">
        <v>3DD.0077B4D257</v>
      </c>
      <c r="B132" t="s">
        <v>466</v>
      </c>
      <c r="C132" t="str">
        <f t="shared" si="2"/>
        <v>3DD.0077B4D257,</v>
      </c>
    </row>
    <row r="133" spans="1:3" x14ac:dyDescent="0.25">
      <c r="A133" t="str">
        <v>3DD.0077BCC44B</v>
      </c>
      <c r="B133" t="s">
        <v>466</v>
      </c>
      <c r="C133" t="str">
        <f t="shared" si="2"/>
        <v>3DD.0077BCC44B,</v>
      </c>
    </row>
    <row r="134" spans="1:3" x14ac:dyDescent="0.25">
      <c r="A134" t="str">
        <v>3DD.0077BCE935</v>
      </c>
      <c r="B134" t="s">
        <v>466</v>
      </c>
      <c r="C134" t="str">
        <f t="shared" si="2"/>
        <v>3DD.0077BCE935,</v>
      </c>
    </row>
    <row r="135" spans="1:3" x14ac:dyDescent="0.25">
      <c r="A135" t="str">
        <v>3DD.0077BCEA58</v>
      </c>
      <c r="B135" t="s">
        <v>466</v>
      </c>
      <c r="C135" t="str">
        <f t="shared" si="2"/>
        <v>3DD.0077BCEA58,</v>
      </c>
    </row>
    <row r="136" spans="1:3" x14ac:dyDescent="0.25">
      <c r="A136" t="str">
        <v>3DD.0077BD11F1</v>
      </c>
      <c r="B136" t="s">
        <v>466</v>
      </c>
      <c r="C136" t="str">
        <f t="shared" si="2"/>
        <v>3DD.0077BD11F1,</v>
      </c>
    </row>
    <row r="137" spans="1:3" x14ac:dyDescent="0.25">
      <c r="A137" t="str">
        <v>3DD.0077BD393D</v>
      </c>
      <c r="B137" t="s">
        <v>466</v>
      </c>
      <c r="C137" t="str">
        <f t="shared" si="2"/>
        <v>3DD.0077BD393D,</v>
      </c>
    </row>
    <row r="138" spans="1:3" x14ac:dyDescent="0.25">
      <c r="A138" t="str">
        <v>3DD.0077C0CFDD</v>
      </c>
      <c r="B138" t="s">
        <v>466</v>
      </c>
      <c r="C138" t="str">
        <f t="shared" si="2"/>
        <v>3DD.0077C0CFDD,</v>
      </c>
    </row>
    <row r="139" spans="1:3" x14ac:dyDescent="0.25">
      <c r="A139" t="str">
        <v>3DD.0077C0EE0D</v>
      </c>
      <c r="B139" t="s">
        <v>466</v>
      </c>
      <c r="C139" t="str">
        <f t="shared" si="2"/>
        <v>3DD.0077C0EE0D,</v>
      </c>
    </row>
    <row r="140" spans="1:3" x14ac:dyDescent="0.25">
      <c r="A140" t="str">
        <v>3DD.0078D4640F</v>
      </c>
      <c r="B140" t="s">
        <v>466</v>
      </c>
      <c r="C140" t="str">
        <f t="shared" si="2"/>
        <v>3DD.0078D4640F,</v>
      </c>
    </row>
    <row r="141" spans="1:3" x14ac:dyDescent="0.25">
      <c r="A141" t="str">
        <v>3DD.0078E19C5A</v>
      </c>
      <c r="B141" t="s">
        <v>466</v>
      </c>
      <c r="C141" t="str">
        <f t="shared" si="2"/>
        <v>3DD.0078E19C5A,</v>
      </c>
    </row>
    <row r="142" spans="1:3" x14ac:dyDescent="0.25">
      <c r="A142" t="str">
        <v>3DD.0078E19C8D</v>
      </c>
      <c r="B142" t="s">
        <v>466</v>
      </c>
      <c r="C142" t="str">
        <f t="shared" si="2"/>
        <v>3DD.0078E19C8D,</v>
      </c>
    </row>
    <row r="143" spans="1:3" x14ac:dyDescent="0.25">
      <c r="A143" t="str">
        <v>3DD.0078E19CA1</v>
      </c>
      <c r="B143" t="s">
        <v>466</v>
      </c>
      <c r="C143" t="str">
        <f t="shared" si="2"/>
        <v>3DD.0078E19CA1,</v>
      </c>
    </row>
    <row r="144" spans="1:3" x14ac:dyDescent="0.25">
      <c r="A144" t="str">
        <v>3DD.0078E19E53</v>
      </c>
      <c r="B144" t="s">
        <v>466</v>
      </c>
      <c r="C144" t="str">
        <f t="shared" si="2"/>
        <v>3DD.0078E19E53,</v>
      </c>
    </row>
    <row r="145" spans="1:3" x14ac:dyDescent="0.25">
      <c r="A145" t="str">
        <v>3DD.0078E19E75</v>
      </c>
      <c r="B145" t="s">
        <v>466</v>
      </c>
      <c r="C145" t="str">
        <f t="shared" si="2"/>
        <v>3DD.0078E19E75,</v>
      </c>
    </row>
    <row r="146" spans="1:3" x14ac:dyDescent="0.25">
      <c r="A146" t="str">
        <v>3DD.0078E19E7E</v>
      </c>
      <c r="B146" t="s">
        <v>466</v>
      </c>
      <c r="C146" t="str">
        <f t="shared" si="2"/>
        <v>3DD.0078E19E7E,</v>
      </c>
    </row>
    <row r="147" spans="1:3" x14ac:dyDescent="0.25">
      <c r="A147" t="str">
        <v>3DD.0078E19E88</v>
      </c>
      <c r="B147" t="s">
        <v>466</v>
      </c>
      <c r="C147" t="str">
        <f t="shared" si="2"/>
        <v>3DD.0078E19E88,</v>
      </c>
    </row>
    <row r="148" spans="1:3" x14ac:dyDescent="0.25">
      <c r="A148" t="str">
        <v>3DD.0078E19EA3</v>
      </c>
      <c r="B148" t="s">
        <v>466</v>
      </c>
      <c r="C148" t="str">
        <f t="shared" si="2"/>
        <v>3DD.0078E19EA3,</v>
      </c>
    </row>
    <row r="149" spans="1:3" x14ac:dyDescent="0.25">
      <c r="A149" t="str">
        <v>3DD.0078E19EA9</v>
      </c>
      <c r="B149" t="s">
        <v>466</v>
      </c>
      <c r="C149" t="str">
        <f t="shared" si="2"/>
        <v>3DD.0078E19EA9,</v>
      </c>
    </row>
    <row r="150" spans="1:3" x14ac:dyDescent="0.25">
      <c r="A150" t="str">
        <v>3DD.0078E1A06C</v>
      </c>
      <c r="B150" t="s">
        <v>466</v>
      </c>
      <c r="C150" t="str">
        <f t="shared" si="2"/>
        <v>3DD.0078E1A06C,</v>
      </c>
    </row>
    <row r="151" spans="1:3" x14ac:dyDescent="0.25">
      <c r="A151" t="str">
        <v>3DD.0078E1A23E</v>
      </c>
      <c r="B151" t="s">
        <v>466</v>
      </c>
      <c r="C151" t="str">
        <f t="shared" si="2"/>
        <v>3DD.0078E1A23E,</v>
      </c>
    </row>
    <row r="152" spans="1:3" x14ac:dyDescent="0.25">
      <c r="A152" t="str">
        <v>3DD.0078E1A265</v>
      </c>
      <c r="B152" t="s">
        <v>466</v>
      </c>
      <c r="C152" t="str">
        <f t="shared" si="2"/>
        <v>3DD.0078E1A265,</v>
      </c>
    </row>
    <row r="153" spans="1:3" x14ac:dyDescent="0.25">
      <c r="A153" t="str">
        <v>3DD.0078E1A26B</v>
      </c>
      <c r="B153" t="s">
        <v>466</v>
      </c>
      <c r="C153" t="str">
        <f t="shared" si="2"/>
        <v>3DD.0078E1A26B,</v>
      </c>
    </row>
    <row r="154" spans="1:3" x14ac:dyDescent="0.25">
      <c r="A154" t="str">
        <v>3DD.0078E1A281</v>
      </c>
      <c r="B154" t="s">
        <v>466</v>
      </c>
      <c r="C154" t="str">
        <f t="shared" si="2"/>
        <v>3DD.0078E1A281,</v>
      </c>
    </row>
    <row r="155" spans="1:3" x14ac:dyDescent="0.25">
      <c r="A155" t="str">
        <v>3DD.0078E1A289</v>
      </c>
      <c r="B155" t="s">
        <v>466</v>
      </c>
      <c r="C155" t="str">
        <f t="shared" si="2"/>
        <v>3DD.0078E1A289,</v>
      </c>
    </row>
    <row r="156" spans="1:3" x14ac:dyDescent="0.25">
      <c r="A156" t="str">
        <v>3DD.0078E1A426</v>
      </c>
      <c r="B156" t="s">
        <v>466</v>
      </c>
      <c r="C156" t="str">
        <f t="shared" si="2"/>
        <v>3DD.0078E1A426,</v>
      </c>
    </row>
    <row r="157" spans="1:3" x14ac:dyDescent="0.25">
      <c r="A157" t="str">
        <v>3DD.0078E1A44A</v>
      </c>
      <c r="B157" t="s">
        <v>466</v>
      </c>
      <c r="C157" t="str">
        <f t="shared" si="2"/>
        <v>3DD.0078E1A44A,</v>
      </c>
    </row>
    <row r="158" spans="1:3" x14ac:dyDescent="0.25">
      <c r="A158" t="str">
        <v>3DD.0078E1A45C</v>
      </c>
      <c r="B158" t="s">
        <v>466</v>
      </c>
      <c r="C158" t="str">
        <f t="shared" si="2"/>
        <v>3DD.0078E1A45C,</v>
      </c>
    </row>
    <row r="159" spans="1:3" x14ac:dyDescent="0.25">
      <c r="A159" t="str">
        <v>3DD.0078E1A820</v>
      </c>
      <c r="B159" t="s">
        <v>466</v>
      </c>
      <c r="C159" t="str">
        <f t="shared" si="2"/>
        <v>3DD.0078E1A820,</v>
      </c>
    </row>
    <row r="160" spans="1:3" x14ac:dyDescent="0.25">
      <c r="A160" t="str">
        <v>3DD.0078E1A822</v>
      </c>
      <c r="B160" t="s">
        <v>466</v>
      </c>
      <c r="C160" t="str">
        <f t="shared" si="2"/>
        <v>3DD.0078E1A822,</v>
      </c>
    </row>
    <row r="161" spans="1:3" x14ac:dyDescent="0.25">
      <c r="A161" t="str">
        <v>3DD.0078E1A824</v>
      </c>
      <c r="B161" t="s">
        <v>466</v>
      </c>
      <c r="C161" t="str">
        <f t="shared" si="2"/>
        <v>3DD.0078E1A824,</v>
      </c>
    </row>
    <row r="162" spans="1:3" x14ac:dyDescent="0.25">
      <c r="A162" t="str">
        <v>3DD.0078E1A82C</v>
      </c>
      <c r="B162" t="s">
        <v>466</v>
      </c>
      <c r="C162" t="str">
        <f t="shared" si="2"/>
        <v>3DD.0078E1A82C,</v>
      </c>
    </row>
    <row r="163" spans="1:3" x14ac:dyDescent="0.25">
      <c r="A163" t="str">
        <v>3DD.0078E1A85D</v>
      </c>
      <c r="B163" t="s">
        <v>466</v>
      </c>
      <c r="C163" t="str">
        <f t="shared" si="2"/>
        <v>3DD.0078E1A85D,</v>
      </c>
    </row>
    <row r="164" spans="1:3" x14ac:dyDescent="0.25">
      <c r="A164" t="str">
        <v>3DD.0078E1AECE</v>
      </c>
      <c r="B164" t="s">
        <v>466</v>
      </c>
      <c r="C164" t="str">
        <f t="shared" si="2"/>
        <v>3DD.0078E1AECE,</v>
      </c>
    </row>
    <row r="165" spans="1:3" x14ac:dyDescent="0.25">
      <c r="A165" t="str">
        <v>3DD.0078E1AED6</v>
      </c>
      <c r="B165" t="s">
        <v>466</v>
      </c>
      <c r="C165" t="str">
        <f t="shared" si="2"/>
        <v>3DD.0078E1AED6,</v>
      </c>
    </row>
    <row r="166" spans="1:3" x14ac:dyDescent="0.25">
      <c r="A166" t="str">
        <v>3DD.0078E1AEDC</v>
      </c>
      <c r="B166" t="s">
        <v>466</v>
      </c>
      <c r="C166" t="str">
        <f t="shared" si="2"/>
        <v>3DD.0078E1AEDC,</v>
      </c>
    </row>
    <row r="167" spans="1:3" x14ac:dyDescent="0.25">
      <c r="A167" t="str">
        <v>3DD.0078E1AF27</v>
      </c>
      <c r="B167" t="s">
        <v>466</v>
      </c>
      <c r="C167" t="str">
        <f t="shared" si="2"/>
        <v>3DD.0078E1AF27,</v>
      </c>
    </row>
    <row r="168" spans="1:3" x14ac:dyDescent="0.25">
      <c r="A168" t="str">
        <v>3DD.0078E1AF52</v>
      </c>
      <c r="B168" t="s">
        <v>466</v>
      </c>
      <c r="C168" t="str">
        <f t="shared" si="2"/>
        <v>3DD.0078E1AF52,</v>
      </c>
    </row>
    <row r="169" spans="1:3" x14ac:dyDescent="0.25">
      <c r="A169" t="str">
        <v>3DD.0078E1AF65</v>
      </c>
      <c r="B169" t="s">
        <v>466</v>
      </c>
      <c r="C169" t="str">
        <f t="shared" si="2"/>
        <v>3DD.0078E1AF65,</v>
      </c>
    </row>
    <row r="170" spans="1:3" x14ac:dyDescent="0.25">
      <c r="A170" t="str">
        <v>3DD.0078E1AF82</v>
      </c>
      <c r="B170" t="s">
        <v>466</v>
      </c>
      <c r="C170" t="str">
        <f t="shared" si="2"/>
        <v>3DD.0078E1AF82,</v>
      </c>
    </row>
    <row r="171" spans="1:3" x14ac:dyDescent="0.25">
      <c r="A171" t="str">
        <v>3DD.0078E1AFA9</v>
      </c>
      <c r="B171" t="s">
        <v>466</v>
      </c>
      <c r="C171" t="str">
        <f t="shared" si="2"/>
        <v>3DD.0078E1AFA9,</v>
      </c>
    </row>
    <row r="172" spans="1:3" x14ac:dyDescent="0.25">
      <c r="A172" t="str">
        <v>3DD.0078E1AFCD</v>
      </c>
      <c r="B172" t="s">
        <v>466</v>
      </c>
      <c r="C172" t="str">
        <f t="shared" si="2"/>
        <v>3DD.0078E1AFCD,</v>
      </c>
    </row>
    <row r="173" spans="1:3" x14ac:dyDescent="0.25">
      <c r="A173" t="str">
        <v>3DD.0078E1AFD8</v>
      </c>
      <c r="B173" t="s">
        <v>466</v>
      </c>
      <c r="C173" t="str">
        <f t="shared" si="2"/>
        <v>3DD.0078E1AFD8,</v>
      </c>
    </row>
    <row r="174" spans="1:3" x14ac:dyDescent="0.25">
      <c r="A174" t="str">
        <v>3DD.0078E1B0C8</v>
      </c>
      <c r="B174" t="s">
        <v>466</v>
      </c>
      <c r="C174" t="str">
        <f t="shared" si="2"/>
        <v>3DD.0078E1B0C8,</v>
      </c>
    </row>
    <row r="175" spans="1:3" x14ac:dyDescent="0.25">
      <c r="A175" t="str">
        <v>3DD.0078E1B0CA</v>
      </c>
      <c r="B175" t="s">
        <v>466</v>
      </c>
      <c r="C175" t="str">
        <f t="shared" si="2"/>
        <v>3DD.0078E1B0CA,</v>
      </c>
    </row>
    <row r="176" spans="1:3" x14ac:dyDescent="0.25">
      <c r="A176" t="str">
        <v>3DD.0078E1B0D9</v>
      </c>
      <c r="B176" t="s">
        <v>466</v>
      </c>
      <c r="C176" t="str">
        <f t="shared" si="2"/>
        <v>3DD.0078E1B0D9,</v>
      </c>
    </row>
    <row r="177" spans="1:3" x14ac:dyDescent="0.25">
      <c r="A177" t="str">
        <v>3DD.0078E1B0E2</v>
      </c>
      <c r="B177" t="s">
        <v>466</v>
      </c>
      <c r="C177" t="str">
        <f t="shared" si="2"/>
        <v>3DD.0078E1B0E2,</v>
      </c>
    </row>
    <row r="178" spans="1:3" x14ac:dyDescent="0.25">
      <c r="A178" t="str">
        <v>3DD.0078E1B0ED</v>
      </c>
      <c r="B178" t="s">
        <v>466</v>
      </c>
      <c r="C178" t="str">
        <f t="shared" si="2"/>
        <v>3DD.0078E1B0ED,</v>
      </c>
    </row>
    <row r="179" spans="1:3" x14ac:dyDescent="0.25">
      <c r="A179" t="str">
        <v>3DD.0078E1B0F3</v>
      </c>
      <c r="B179" t="s">
        <v>466</v>
      </c>
      <c r="C179" t="str">
        <f t="shared" si="2"/>
        <v>3DD.0078E1B0F3,</v>
      </c>
    </row>
    <row r="180" spans="1:3" x14ac:dyDescent="0.25">
      <c r="A180" t="str">
        <v>3DD.0078E1B0FD</v>
      </c>
      <c r="B180" t="s">
        <v>466</v>
      </c>
      <c r="C180" t="str">
        <f t="shared" si="2"/>
        <v>3DD.0078E1B0FD,</v>
      </c>
    </row>
    <row r="181" spans="1:3" x14ac:dyDescent="0.25">
      <c r="A181" t="str">
        <v>3DD.0078E1B129</v>
      </c>
      <c r="B181" t="s">
        <v>466</v>
      </c>
      <c r="C181" t="str">
        <f t="shared" si="2"/>
        <v>3DD.0078E1B129,</v>
      </c>
    </row>
    <row r="182" spans="1:3" x14ac:dyDescent="0.25">
      <c r="A182" t="str">
        <v>3DD.0078E1B12D</v>
      </c>
      <c r="B182" t="s">
        <v>466</v>
      </c>
      <c r="C182" t="str">
        <f t="shared" si="2"/>
        <v>3DD.0078E1B12D,</v>
      </c>
    </row>
    <row r="183" spans="1:3" x14ac:dyDescent="0.25">
      <c r="A183" t="str">
        <v>3DD.0078E1B165</v>
      </c>
      <c r="B183" t="s">
        <v>466</v>
      </c>
      <c r="C183" t="str">
        <f t="shared" si="2"/>
        <v>3DD.0078E1B165,</v>
      </c>
    </row>
    <row r="184" spans="1:3" x14ac:dyDescent="0.25">
      <c r="A184" t="str">
        <v>3DD.0078E1B16B</v>
      </c>
      <c r="B184" t="s">
        <v>466</v>
      </c>
      <c r="C184" t="str">
        <f t="shared" si="2"/>
        <v>3DD.0078E1B16B,</v>
      </c>
    </row>
    <row r="185" spans="1:3" x14ac:dyDescent="0.25">
      <c r="A185" t="str">
        <v>3DD.0078E1B1B9</v>
      </c>
      <c r="B185" t="s">
        <v>466</v>
      </c>
      <c r="C185" t="str">
        <f t="shared" si="2"/>
        <v>3DD.0078E1B1B9,</v>
      </c>
    </row>
    <row r="186" spans="1:3" x14ac:dyDescent="0.25">
      <c r="A186" t="str">
        <v>3DD.0078E1B1C0</v>
      </c>
      <c r="B186" t="s">
        <v>466</v>
      </c>
      <c r="C186" t="str">
        <f t="shared" si="2"/>
        <v>3DD.0078E1B1C0,</v>
      </c>
    </row>
    <row r="187" spans="1:3" x14ac:dyDescent="0.25">
      <c r="A187" t="str">
        <v>3DD.0078E1B2A0</v>
      </c>
      <c r="B187" t="s">
        <v>466</v>
      </c>
      <c r="C187" t="str">
        <f t="shared" si="2"/>
        <v>3DD.0078E1B2A0,</v>
      </c>
    </row>
    <row r="188" spans="1:3" x14ac:dyDescent="0.25">
      <c r="A188" t="str">
        <v>3DD.0078E1B2A2</v>
      </c>
      <c r="B188" t="s">
        <v>466</v>
      </c>
      <c r="C188" t="str">
        <f t="shared" si="2"/>
        <v>3DD.0078E1B2A2,</v>
      </c>
    </row>
    <row r="189" spans="1:3" x14ac:dyDescent="0.25">
      <c r="A189" t="str">
        <v>3DD.0078E1B2A4</v>
      </c>
      <c r="B189" t="s">
        <v>466</v>
      </c>
      <c r="C189" t="str">
        <f t="shared" si="2"/>
        <v>3DD.0078E1B2A4,</v>
      </c>
    </row>
    <row r="190" spans="1:3" x14ac:dyDescent="0.25">
      <c r="A190" t="str">
        <v>3DD.0078E1B2BB</v>
      </c>
      <c r="B190" t="s">
        <v>466</v>
      </c>
      <c r="C190" t="str">
        <f t="shared" si="2"/>
        <v>3DD.0078E1B2BB,</v>
      </c>
    </row>
    <row r="191" spans="1:3" x14ac:dyDescent="0.25">
      <c r="A191" t="str">
        <v>3DD.0078E1B2F5</v>
      </c>
      <c r="B191" t="s">
        <v>466</v>
      </c>
      <c r="C191" t="str">
        <f t="shared" si="2"/>
        <v>3DD.0078E1B2F5,</v>
      </c>
    </row>
    <row r="192" spans="1:3" x14ac:dyDescent="0.25">
      <c r="A192" t="str">
        <v>3DD.0078E1B2FC</v>
      </c>
      <c r="B192" t="s">
        <v>466</v>
      </c>
      <c r="C192" t="str">
        <f t="shared" si="2"/>
        <v>3DD.0078E1B2FC,</v>
      </c>
    </row>
    <row r="193" spans="1:3" x14ac:dyDescent="0.25">
      <c r="A193" t="str">
        <v>3DD.0078E1B321</v>
      </c>
      <c r="B193" t="s">
        <v>466</v>
      </c>
      <c r="C193" t="str">
        <f t="shared" si="2"/>
        <v>3DD.0078E1B321,</v>
      </c>
    </row>
    <row r="194" spans="1:3" x14ac:dyDescent="0.25">
      <c r="A194" t="str">
        <v>3DD.0078E1B33E</v>
      </c>
      <c r="B194" t="s">
        <v>466</v>
      </c>
      <c r="C194" t="str">
        <f t="shared" ref="C194:C242" si="3">CONCATENATE(A194,B194)</f>
        <v>3DD.0078E1B33E,</v>
      </c>
    </row>
    <row r="195" spans="1:3" x14ac:dyDescent="0.25">
      <c r="A195" t="str">
        <v>3DD.0078E1B34C</v>
      </c>
      <c r="B195" t="s">
        <v>466</v>
      </c>
      <c r="C195" t="str">
        <f t="shared" si="3"/>
        <v>3DD.0078E1B34C,</v>
      </c>
    </row>
    <row r="196" spans="1:3" x14ac:dyDescent="0.25">
      <c r="A196" t="str">
        <v>3DD.0078E1B359</v>
      </c>
      <c r="B196" t="s">
        <v>466</v>
      </c>
      <c r="C196" t="str">
        <f t="shared" si="3"/>
        <v>3DD.0078E1B359,</v>
      </c>
    </row>
    <row r="197" spans="1:3" x14ac:dyDescent="0.25">
      <c r="A197" t="str">
        <v>3DD.0078E1B37D</v>
      </c>
      <c r="B197" t="s">
        <v>466</v>
      </c>
      <c r="C197" t="str">
        <f t="shared" si="3"/>
        <v>3DD.0078E1B37D,</v>
      </c>
    </row>
    <row r="198" spans="1:3" x14ac:dyDescent="0.25">
      <c r="A198" t="str">
        <v>3DD.0078E1B39A</v>
      </c>
      <c r="B198" t="s">
        <v>466</v>
      </c>
      <c r="C198" t="str">
        <f t="shared" si="3"/>
        <v>3DD.0078E1B39A,</v>
      </c>
    </row>
    <row r="199" spans="1:3" x14ac:dyDescent="0.25">
      <c r="A199" t="str">
        <v>3DD.0078E1B3A2</v>
      </c>
      <c r="B199" t="s">
        <v>466</v>
      </c>
      <c r="C199" t="str">
        <f t="shared" si="3"/>
        <v>3DD.0078E1B3A2,</v>
      </c>
    </row>
    <row r="200" spans="1:3" x14ac:dyDescent="0.25">
      <c r="A200" t="str">
        <v>3DD.0078E1B3AA</v>
      </c>
      <c r="B200" t="s">
        <v>466</v>
      </c>
      <c r="C200" t="str">
        <f t="shared" si="3"/>
        <v>3DD.0078E1B3AA,</v>
      </c>
    </row>
    <row r="201" spans="1:3" x14ac:dyDescent="0.25">
      <c r="A201" t="str">
        <v>3DD.0078E1B3B9</v>
      </c>
      <c r="B201" t="s">
        <v>466</v>
      </c>
      <c r="C201" t="str">
        <f t="shared" si="3"/>
        <v>3DD.0078E1B3B9,</v>
      </c>
    </row>
    <row r="202" spans="1:3" x14ac:dyDescent="0.25">
      <c r="A202" t="str">
        <v>3DD.0078E1B4A4</v>
      </c>
      <c r="B202" t="s">
        <v>466</v>
      </c>
      <c r="C202" t="str">
        <f t="shared" si="3"/>
        <v>3DD.0078E1B4A4,</v>
      </c>
    </row>
    <row r="203" spans="1:3" x14ac:dyDescent="0.25">
      <c r="A203" t="str">
        <v>3DD.0078E1B4A5</v>
      </c>
      <c r="B203" t="s">
        <v>466</v>
      </c>
      <c r="C203" t="str">
        <f t="shared" si="3"/>
        <v>3DD.0078E1B4A5,</v>
      </c>
    </row>
    <row r="204" spans="1:3" x14ac:dyDescent="0.25">
      <c r="A204" t="str">
        <v>3DD.0078E1B4C5</v>
      </c>
      <c r="B204" t="s">
        <v>466</v>
      </c>
      <c r="C204" t="str">
        <f t="shared" si="3"/>
        <v>3DD.0078E1B4C5,</v>
      </c>
    </row>
    <row r="205" spans="1:3" x14ac:dyDescent="0.25">
      <c r="A205" t="str">
        <v>3DD.0078E1B4CE</v>
      </c>
      <c r="B205" t="s">
        <v>466</v>
      </c>
      <c r="C205" t="str">
        <f t="shared" si="3"/>
        <v>3DD.0078E1B4CE,</v>
      </c>
    </row>
    <row r="206" spans="1:3" x14ac:dyDescent="0.25">
      <c r="A206" t="str">
        <v>3DD.0078E1B4FC</v>
      </c>
      <c r="B206" t="s">
        <v>466</v>
      </c>
      <c r="C206" t="str">
        <f t="shared" si="3"/>
        <v>3DD.0078E1B4FC,</v>
      </c>
    </row>
    <row r="207" spans="1:3" x14ac:dyDescent="0.25">
      <c r="A207" t="str">
        <v>3DD.0078E1B505</v>
      </c>
      <c r="B207" t="s">
        <v>466</v>
      </c>
      <c r="C207" t="str">
        <f t="shared" si="3"/>
        <v>3DD.0078E1B505,</v>
      </c>
    </row>
    <row r="208" spans="1:3" x14ac:dyDescent="0.25">
      <c r="A208" t="str">
        <v>3DD.0078E1B507</v>
      </c>
      <c r="B208" t="s">
        <v>466</v>
      </c>
      <c r="C208" t="str">
        <f t="shared" si="3"/>
        <v>3DD.0078E1B507,</v>
      </c>
    </row>
    <row r="209" spans="1:3" x14ac:dyDescent="0.25">
      <c r="A209" t="str">
        <v>3DD.0078E1B519</v>
      </c>
      <c r="B209" t="s">
        <v>466</v>
      </c>
      <c r="C209" t="str">
        <f t="shared" si="3"/>
        <v>3DD.0078E1B519,</v>
      </c>
    </row>
    <row r="210" spans="1:3" x14ac:dyDescent="0.25">
      <c r="A210" t="str">
        <v>3DD.0078E1B52A</v>
      </c>
      <c r="B210" t="s">
        <v>466</v>
      </c>
      <c r="C210" t="str">
        <f t="shared" si="3"/>
        <v>3DD.0078E1B52A,</v>
      </c>
    </row>
    <row r="211" spans="1:3" x14ac:dyDescent="0.25">
      <c r="A211" t="str">
        <v>3DD.0078E1B542</v>
      </c>
      <c r="B211" t="s">
        <v>466</v>
      </c>
      <c r="C211" t="str">
        <f t="shared" si="3"/>
        <v>3DD.0078E1B542,</v>
      </c>
    </row>
    <row r="212" spans="1:3" x14ac:dyDescent="0.25">
      <c r="A212" t="str">
        <v>3DD.0078E1B55D</v>
      </c>
      <c r="B212" t="s">
        <v>466</v>
      </c>
      <c r="C212" t="str">
        <f t="shared" si="3"/>
        <v>3DD.0078E1B55D,</v>
      </c>
    </row>
    <row r="213" spans="1:3" x14ac:dyDescent="0.25">
      <c r="A213" t="str">
        <v>3DD.0078E1B562</v>
      </c>
      <c r="B213" t="s">
        <v>466</v>
      </c>
      <c r="C213" t="str">
        <f t="shared" si="3"/>
        <v>3DD.0078E1B562,</v>
      </c>
    </row>
    <row r="214" spans="1:3" x14ac:dyDescent="0.25">
      <c r="A214" t="str">
        <v>3DD.0078E1B57C</v>
      </c>
      <c r="B214" t="s">
        <v>466</v>
      </c>
      <c r="C214" t="str">
        <f t="shared" si="3"/>
        <v>3DD.0078E1B57C,</v>
      </c>
    </row>
    <row r="215" spans="1:3" x14ac:dyDescent="0.25">
      <c r="A215" t="str">
        <v>3DD.0078E1B58B</v>
      </c>
      <c r="B215" t="s">
        <v>466</v>
      </c>
      <c r="C215" t="str">
        <f t="shared" si="3"/>
        <v>3DD.0078E1B58B,</v>
      </c>
    </row>
    <row r="216" spans="1:3" x14ac:dyDescent="0.25">
      <c r="A216" t="str">
        <v>3DD.0078E1B59E</v>
      </c>
      <c r="B216" t="s">
        <v>466</v>
      </c>
      <c r="C216" t="str">
        <f t="shared" si="3"/>
        <v>3DD.0078E1B59E,</v>
      </c>
    </row>
    <row r="217" spans="1:3" x14ac:dyDescent="0.25">
      <c r="A217" t="str">
        <v>3DD.0078E1B5AB</v>
      </c>
      <c r="B217" t="s">
        <v>466</v>
      </c>
      <c r="C217" t="str">
        <f t="shared" si="3"/>
        <v>3DD.0078E1B5AB,</v>
      </c>
    </row>
    <row r="218" spans="1:3" x14ac:dyDescent="0.25">
      <c r="A218" t="str">
        <v>3DD.0078E1B638</v>
      </c>
      <c r="B218" t="s">
        <v>466</v>
      </c>
      <c r="C218" t="str">
        <f t="shared" si="3"/>
        <v>3DD.0078E1B638,</v>
      </c>
    </row>
    <row r="219" spans="1:3" x14ac:dyDescent="0.25">
      <c r="A219" t="str">
        <v>3DD.0078E1B643</v>
      </c>
      <c r="B219" t="s">
        <v>466</v>
      </c>
      <c r="C219" t="str">
        <f t="shared" si="3"/>
        <v>3DD.0078E1B643,</v>
      </c>
    </row>
    <row r="220" spans="1:3" x14ac:dyDescent="0.25">
      <c r="A220" t="str">
        <v>3DD.0078E1B658</v>
      </c>
      <c r="B220" t="s">
        <v>466</v>
      </c>
      <c r="C220" t="str">
        <f t="shared" si="3"/>
        <v>3DD.0078E1B658,</v>
      </c>
    </row>
    <row r="221" spans="1:3" x14ac:dyDescent="0.25">
      <c r="A221" t="str">
        <v>3DD.0078E1B664</v>
      </c>
      <c r="B221" t="s">
        <v>466</v>
      </c>
      <c r="C221" t="str">
        <f t="shared" si="3"/>
        <v>3DD.0078E1B664,</v>
      </c>
    </row>
    <row r="222" spans="1:3" x14ac:dyDescent="0.25">
      <c r="A222" t="str">
        <v>3DD.0078E1B69C</v>
      </c>
      <c r="B222" t="s">
        <v>466</v>
      </c>
      <c r="C222" t="str">
        <f t="shared" si="3"/>
        <v>3DD.0078E1B69C,</v>
      </c>
    </row>
    <row r="223" spans="1:3" x14ac:dyDescent="0.25">
      <c r="A223" t="str">
        <v>3DD.0078E1B7D5</v>
      </c>
      <c r="B223" t="s">
        <v>466</v>
      </c>
      <c r="C223" t="str">
        <f t="shared" si="3"/>
        <v>3DD.0078E1B7D5,</v>
      </c>
    </row>
    <row r="224" spans="1:3" x14ac:dyDescent="0.25">
      <c r="A224" t="str">
        <v>3DD.0078E1B7D7</v>
      </c>
      <c r="B224" t="s">
        <v>466</v>
      </c>
      <c r="C224" t="str">
        <f t="shared" si="3"/>
        <v>3DD.0078E1B7D7,</v>
      </c>
    </row>
    <row r="225" spans="1:3" x14ac:dyDescent="0.25">
      <c r="A225" t="str">
        <v>3DD.0078E1B817</v>
      </c>
      <c r="B225" t="s">
        <v>466</v>
      </c>
      <c r="C225" t="str">
        <f t="shared" si="3"/>
        <v>3DD.0078E1B817,</v>
      </c>
    </row>
    <row r="226" spans="1:3" x14ac:dyDescent="0.25">
      <c r="A226" t="str">
        <v>3DD.0078E1B829</v>
      </c>
      <c r="B226" t="s">
        <v>466</v>
      </c>
      <c r="C226" t="str">
        <f t="shared" si="3"/>
        <v>3DD.0078E1B829,</v>
      </c>
    </row>
    <row r="227" spans="1:3" x14ac:dyDescent="0.25">
      <c r="A227" t="str">
        <v>3DD.0078E1B82A</v>
      </c>
      <c r="B227" t="s">
        <v>466</v>
      </c>
      <c r="C227" t="str">
        <f t="shared" si="3"/>
        <v>3DD.0078E1B82A,</v>
      </c>
    </row>
    <row r="228" spans="1:3" x14ac:dyDescent="0.25">
      <c r="A228" t="str">
        <v>3DD.0078E1B855</v>
      </c>
      <c r="B228" t="s">
        <v>466</v>
      </c>
      <c r="C228" t="str">
        <f t="shared" si="3"/>
        <v>3DD.0078E1B855,</v>
      </c>
    </row>
    <row r="229" spans="1:3" x14ac:dyDescent="0.25">
      <c r="A229" t="str">
        <v>3DD.0078E1B86B</v>
      </c>
      <c r="B229" t="s">
        <v>466</v>
      </c>
      <c r="C229" t="str">
        <f t="shared" si="3"/>
        <v>3DD.0078E1B86B,</v>
      </c>
    </row>
    <row r="230" spans="1:3" x14ac:dyDescent="0.25">
      <c r="A230" t="str">
        <v>3DD.0078E1B8BE</v>
      </c>
      <c r="B230" t="s">
        <v>466</v>
      </c>
      <c r="C230" t="str">
        <f t="shared" si="3"/>
        <v>3DD.0078E1B8BE,</v>
      </c>
    </row>
    <row r="231" spans="1:3" x14ac:dyDescent="0.25">
      <c r="A231" t="str">
        <v>3DD.0078E1B909</v>
      </c>
      <c r="B231" t="s">
        <v>466</v>
      </c>
      <c r="C231" t="str">
        <f t="shared" si="3"/>
        <v>3DD.0078E1B909,</v>
      </c>
    </row>
    <row r="232" spans="1:3" x14ac:dyDescent="0.25">
      <c r="A232" t="str">
        <v>3DD.0078E1B90A</v>
      </c>
      <c r="B232" t="s">
        <v>466</v>
      </c>
      <c r="C232" t="str">
        <f t="shared" si="3"/>
        <v>3DD.0078E1B90A,</v>
      </c>
    </row>
    <row r="233" spans="1:3" x14ac:dyDescent="0.25">
      <c r="A233" t="str">
        <v>3DD.0078E1B930</v>
      </c>
      <c r="B233" t="s">
        <v>466</v>
      </c>
      <c r="C233" t="str">
        <f t="shared" si="3"/>
        <v>3DD.0078E1B930,</v>
      </c>
    </row>
    <row r="234" spans="1:3" x14ac:dyDescent="0.25">
      <c r="A234" t="str">
        <v>3DD.0078E1B93E</v>
      </c>
      <c r="B234" t="s">
        <v>466</v>
      </c>
      <c r="C234" t="str">
        <f t="shared" si="3"/>
        <v>3DD.0078E1B93E,</v>
      </c>
    </row>
    <row r="235" spans="1:3" x14ac:dyDescent="0.25">
      <c r="A235" t="str">
        <v>3DD.0078E1B968</v>
      </c>
      <c r="B235" t="s">
        <v>466</v>
      </c>
      <c r="C235" t="str">
        <f t="shared" si="3"/>
        <v>3DD.0078E1B968,</v>
      </c>
    </row>
    <row r="236" spans="1:3" x14ac:dyDescent="0.25">
      <c r="A236" t="str">
        <v>3DD.0078E1B970</v>
      </c>
      <c r="B236" t="s">
        <v>466</v>
      </c>
      <c r="C236" t="str">
        <f t="shared" si="3"/>
        <v>3DD.0078E1B970,</v>
      </c>
    </row>
    <row r="237" spans="1:3" x14ac:dyDescent="0.25">
      <c r="A237" t="str">
        <v>3DD.0078E1B992</v>
      </c>
      <c r="B237" t="s">
        <v>466</v>
      </c>
      <c r="C237" t="str">
        <f t="shared" si="3"/>
        <v>3DD.0078E1B992,</v>
      </c>
    </row>
    <row r="238" spans="1:3" x14ac:dyDescent="0.25">
      <c r="A238" t="str">
        <v>3DD.0078E1B9A0</v>
      </c>
      <c r="B238" t="s">
        <v>466</v>
      </c>
      <c r="C238" t="str">
        <f t="shared" si="3"/>
        <v>3DD.0078E1B9A0,</v>
      </c>
    </row>
    <row r="239" spans="1:3" x14ac:dyDescent="0.25">
      <c r="A239" t="str">
        <v>3DD.0078E1BA17</v>
      </c>
      <c r="B239" t="s">
        <v>466</v>
      </c>
      <c r="C239" t="str">
        <f t="shared" si="3"/>
        <v>3DD.0078E1BA17,</v>
      </c>
    </row>
    <row r="240" spans="1:3" x14ac:dyDescent="0.25">
      <c r="A240" t="str">
        <v>3DD.0078E1BA21</v>
      </c>
      <c r="B240" t="s">
        <v>466</v>
      </c>
      <c r="C240" t="str">
        <f t="shared" si="3"/>
        <v>3DD.0078E1BA21,</v>
      </c>
    </row>
    <row r="241" spans="1:3" x14ac:dyDescent="0.25">
      <c r="A241" t="str">
        <v>3DD.0078E1BA35</v>
      </c>
      <c r="B241" t="s">
        <v>466</v>
      </c>
      <c r="C241" t="str">
        <f t="shared" si="3"/>
        <v>3DD.0078E1BA35,</v>
      </c>
    </row>
    <row r="242" spans="1:3" x14ac:dyDescent="0.25">
      <c r="A242" t="str">
        <v>3DD.0078E42119</v>
      </c>
      <c r="B242" t="s">
        <v>466</v>
      </c>
      <c r="C242" t="str">
        <f t="shared" si="3"/>
        <v>3DD.0078E42119,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FD7E-6E7B-46E2-B837-995E68CDE839}">
  <dimension ref="A1:T317"/>
  <sheetViews>
    <sheetView workbookViewId="0"/>
  </sheetViews>
  <sheetFormatPr defaultRowHeight="15" x14ac:dyDescent="0.25"/>
  <cols>
    <col min="1" max="1" width="16.28515625" bestFit="1" customWidth="1"/>
    <col min="2" max="2" width="27.42578125" customWidth="1"/>
    <col min="3" max="3" width="21.85546875" bestFit="1" customWidth="1"/>
    <col min="4" max="4" width="36.7109375" bestFit="1" customWidth="1"/>
    <col min="5" max="5" width="17.42578125" customWidth="1"/>
    <col min="6" max="6" width="17.140625" customWidth="1"/>
    <col min="7" max="7" width="26.7109375" customWidth="1"/>
    <col min="8" max="8" width="26.42578125" customWidth="1"/>
    <col min="9" max="9" width="26.140625" customWidth="1"/>
    <col min="10" max="10" width="15.5703125" customWidth="1"/>
    <col min="11" max="11" width="16" customWidth="1"/>
    <col min="12" max="12" width="12" customWidth="1"/>
    <col min="13" max="13" width="12.42578125" customWidth="1"/>
    <col min="14" max="14" width="17.28515625" customWidth="1"/>
    <col min="15" max="15" width="29.28515625" bestFit="1" customWidth="1"/>
    <col min="16" max="16" width="108.140625" bestFit="1" customWidth="1"/>
    <col min="17" max="17" width="23.140625" customWidth="1"/>
    <col min="18" max="18" width="48.85546875" bestFit="1" customWidth="1"/>
    <col min="19" max="19" width="17.85546875" customWidth="1"/>
    <col min="20" max="20" width="8.7109375" customWidth="1"/>
  </cols>
  <sheetData>
    <row r="1" spans="1:20" x14ac:dyDescent="0.25">
      <c r="A1" t="s">
        <v>0</v>
      </c>
      <c r="B1" t="s">
        <v>508</v>
      </c>
      <c r="C1" t="s">
        <v>1</v>
      </c>
      <c r="D1" t="s">
        <v>8</v>
      </c>
      <c r="E1" t="s">
        <v>467</v>
      </c>
      <c r="F1" t="s">
        <v>468</v>
      </c>
      <c r="G1" t="s">
        <v>469</v>
      </c>
      <c r="H1" t="s">
        <v>470</v>
      </c>
      <c r="I1" t="s">
        <v>12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11</v>
      </c>
      <c r="Q1" t="s">
        <v>13</v>
      </c>
      <c r="R1" t="s">
        <v>14</v>
      </c>
      <c r="S1" t="s">
        <v>15</v>
      </c>
      <c r="T1" t="s">
        <v>471</v>
      </c>
    </row>
    <row r="2" spans="1:20" x14ac:dyDescent="0.25">
      <c r="A2" t="s">
        <v>18</v>
      </c>
      <c r="B2">
        <f>IF(A2=A1,0,1)</f>
        <v>1</v>
      </c>
      <c r="C2" t="s">
        <v>19</v>
      </c>
      <c r="D2" t="s">
        <v>472</v>
      </c>
      <c r="E2" s="1">
        <v>45199.433842592596</v>
      </c>
      <c r="F2" s="1">
        <v>45199.45076388889</v>
      </c>
      <c r="G2" t="s">
        <v>473</v>
      </c>
      <c r="H2" t="s">
        <v>474</v>
      </c>
      <c r="I2" s="2">
        <v>44320</v>
      </c>
      <c r="J2">
        <v>3</v>
      </c>
      <c r="K2" t="s">
        <v>20</v>
      </c>
      <c r="L2">
        <v>2</v>
      </c>
      <c r="M2" t="s">
        <v>21</v>
      </c>
      <c r="N2" t="s">
        <v>22</v>
      </c>
      <c r="O2" t="s">
        <v>23</v>
      </c>
      <c r="P2" t="s">
        <v>26</v>
      </c>
      <c r="Q2" s="2">
        <v>44319</v>
      </c>
      <c r="R2" t="s">
        <v>27</v>
      </c>
      <c r="S2">
        <v>208</v>
      </c>
      <c r="T2">
        <v>1</v>
      </c>
    </row>
    <row r="3" spans="1:20" x14ac:dyDescent="0.25">
      <c r="A3" t="s">
        <v>18</v>
      </c>
      <c r="B3">
        <f t="shared" ref="B3:B66" si="0">IF(A3=A2,0,1)</f>
        <v>0</v>
      </c>
      <c r="C3" t="s">
        <v>19</v>
      </c>
      <c r="D3" t="s">
        <v>475</v>
      </c>
      <c r="E3" s="1">
        <v>45199.464687500003</v>
      </c>
      <c r="F3" s="1">
        <v>45199.469004629631</v>
      </c>
      <c r="G3" t="s">
        <v>476</v>
      </c>
      <c r="H3" t="s">
        <v>476</v>
      </c>
      <c r="I3" s="2">
        <v>44320</v>
      </c>
      <c r="J3">
        <v>3</v>
      </c>
      <c r="K3" t="s">
        <v>20</v>
      </c>
      <c r="L3">
        <v>2</v>
      </c>
      <c r="M3" t="s">
        <v>21</v>
      </c>
      <c r="N3" t="s">
        <v>22</v>
      </c>
      <c r="O3" t="s">
        <v>23</v>
      </c>
      <c r="P3" t="s">
        <v>26</v>
      </c>
      <c r="Q3" s="2">
        <v>44319</v>
      </c>
      <c r="R3" t="s">
        <v>27</v>
      </c>
      <c r="S3">
        <v>208</v>
      </c>
      <c r="T3">
        <v>1</v>
      </c>
    </row>
    <row r="4" spans="1:20" x14ac:dyDescent="0.25">
      <c r="A4" t="s">
        <v>18</v>
      </c>
      <c r="B4">
        <f t="shared" si="0"/>
        <v>0</v>
      </c>
      <c r="C4" t="s">
        <v>19</v>
      </c>
      <c r="D4" t="s">
        <v>480</v>
      </c>
      <c r="E4" s="1">
        <v>45205.697071759256</v>
      </c>
      <c r="F4" s="1">
        <v>45205.724108796298</v>
      </c>
      <c r="G4" t="s">
        <v>481</v>
      </c>
      <c r="H4" t="s">
        <v>482</v>
      </c>
      <c r="I4" s="2">
        <v>44320</v>
      </c>
      <c r="J4">
        <v>3</v>
      </c>
      <c r="K4" t="s">
        <v>20</v>
      </c>
      <c r="L4">
        <v>2</v>
      </c>
      <c r="M4" t="s">
        <v>21</v>
      </c>
      <c r="N4" t="s">
        <v>22</v>
      </c>
      <c r="O4" t="s">
        <v>23</v>
      </c>
      <c r="P4" t="s">
        <v>26</v>
      </c>
      <c r="Q4" s="2">
        <v>44319</v>
      </c>
      <c r="R4" t="s">
        <v>27</v>
      </c>
      <c r="S4">
        <v>208</v>
      </c>
      <c r="T4">
        <v>1</v>
      </c>
    </row>
    <row r="5" spans="1:20" x14ac:dyDescent="0.25">
      <c r="A5" t="s">
        <v>18</v>
      </c>
      <c r="B5">
        <f t="shared" si="0"/>
        <v>0</v>
      </c>
      <c r="C5" t="s">
        <v>19</v>
      </c>
      <c r="D5" t="s">
        <v>477</v>
      </c>
      <c r="E5" s="1">
        <v>45212.579965277779</v>
      </c>
      <c r="F5" s="1">
        <v>45213.355173611111</v>
      </c>
      <c r="G5" t="s">
        <v>478</v>
      </c>
      <c r="H5" t="s">
        <v>479</v>
      </c>
      <c r="I5" s="2">
        <v>44320</v>
      </c>
      <c r="J5">
        <v>3</v>
      </c>
      <c r="K5" t="s">
        <v>20</v>
      </c>
      <c r="L5">
        <v>2</v>
      </c>
      <c r="M5" t="s">
        <v>21</v>
      </c>
      <c r="N5" t="s">
        <v>22</v>
      </c>
      <c r="O5" t="s">
        <v>23</v>
      </c>
      <c r="P5" t="s">
        <v>26</v>
      </c>
      <c r="Q5" s="2">
        <v>44319</v>
      </c>
      <c r="R5" t="s">
        <v>27</v>
      </c>
      <c r="S5">
        <v>208</v>
      </c>
      <c r="T5">
        <v>1</v>
      </c>
    </row>
    <row r="6" spans="1:20" x14ac:dyDescent="0.25">
      <c r="A6" t="s">
        <v>31</v>
      </c>
      <c r="B6">
        <f t="shared" si="0"/>
        <v>1</v>
      </c>
      <c r="C6" t="s">
        <v>19</v>
      </c>
      <c r="D6" t="s">
        <v>472</v>
      </c>
      <c r="E6" s="1">
        <v>45147.639166666668</v>
      </c>
      <c r="F6" s="1">
        <v>45147.675497685188</v>
      </c>
      <c r="G6" t="s">
        <v>473</v>
      </c>
      <c r="H6" t="s">
        <v>474</v>
      </c>
      <c r="I6" s="2">
        <v>44320</v>
      </c>
      <c r="J6">
        <v>3</v>
      </c>
      <c r="K6" t="s">
        <v>20</v>
      </c>
      <c r="L6">
        <v>2</v>
      </c>
      <c r="M6" t="s">
        <v>21</v>
      </c>
      <c r="N6" t="s">
        <v>22</v>
      </c>
      <c r="O6" t="s">
        <v>23</v>
      </c>
      <c r="P6" t="s">
        <v>26</v>
      </c>
      <c r="Q6" s="2">
        <v>44319</v>
      </c>
      <c r="R6" t="s">
        <v>27</v>
      </c>
      <c r="S6">
        <v>183</v>
      </c>
      <c r="T6">
        <v>1</v>
      </c>
    </row>
    <row r="7" spans="1:20" x14ac:dyDescent="0.25">
      <c r="A7" t="s">
        <v>31</v>
      </c>
      <c r="B7">
        <f t="shared" si="0"/>
        <v>0</v>
      </c>
      <c r="C7" t="s">
        <v>19</v>
      </c>
      <c r="D7" t="s">
        <v>475</v>
      </c>
      <c r="E7" s="1">
        <v>45147.722800925927</v>
      </c>
      <c r="F7" s="1">
        <v>45148.315381944441</v>
      </c>
      <c r="G7" t="s">
        <v>476</v>
      </c>
      <c r="H7" t="s">
        <v>476</v>
      </c>
      <c r="I7" s="2">
        <v>44320</v>
      </c>
      <c r="J7">
        <v>3</v>
      </c>
      <c r="K7" t="s">
        <v>20</v>
      </c>
      <c r="L7">
        <v>2</v>
      </c>
      <c r="M7" t="s">
        <v>21</v>
      </c>
      <c r="N7" t="s">
        <v>22</v>
      </c>
      <c r="O7" t="s">
        <v>23</v>
      </c>
      <c r="P7" t="s">
        <v>26</v>
      </c>
      <c r="Q7" s="2">
        <v>44319</v>
      </c>
      <c r="R7" t="s">
        <v>27</v>
      </c>
      <c r="S7">
        <v>183</v>
      </c>
      <c r="T7">
        <v>1</v>
      </c>
    </row>
    <row r="8" spans="1:20" x14ac:dyDescent="0.25">
      <c r="A8" t="s">
        <v>31</v>
      </c>
      <c r="B8">
        <f t="shared" si="0"/>
        <v>0</v>
      </c>
      <c r="C8" t="s">
        <v>19</v>
      </c>
      <c r="D8" t="s">
        <v>483</v>
      </c>
      <c r="E8" s="1">
        <v>45205.269687499997</v>
      </c>
      <c r="F8" s="1">
        <v>45205.349918981483</v>
      </c>
      <c r="G8" t="s">
        <v>484</v>
      </c>
      <c r="H8" t="s">
        <v>482</v>
      </c>
      <c r="I8" s="2">
        <v>44320</v>
      </c>
      <c r="J8">
        <v>3</v>
      </c>
      <c r="K8" t="s">
        <v>20</v>
      </c>
      <c r="L8">
        <v>2</v>
      </c>
      <c r="M8" t="s">
        <v>21</v>
      </c>
      <c r="N8" t="s">
        <v>22</v>
      </c>
      <c r="O8" t="s">
        <v>23</v>
      </c>
      <c r="P8" t="s">
        <v>26</v>
      </c>
      <c r="Q8" s="2">
        <v>44319</v>
      </c>
      <c r="R8" t="s">
        <v>27</v>
      </c>
      <c r="S8">
        <v>183</v>
      </c>
      <c r="T8">
        <v>1</v>
      </c>
    </row>
    <row r="9" spans="1:20" x14ac:dyDescent="0.25">
      <c r="A9" t="s">
        <v>31</v>
      </c>
      <c r="B9">
        <f t="shared" si="0"/>
        <v>0</v>
      </c>
      <c r="C9" t="s">
        <v>19</v>
      </c>
      <c r="D9" t="s">
        <v>477</v>
      </c>
      <c r="E9" s="1">
        <v>45214.336886574078</v>
      </c>
      <c r="F9" s="1">
        <v>45214.472615740742</v>
      </c>
      <c r="G9" t="s">
        <v>478</v>
      </c>
      <c r="H9" t="s">
        <v>479</v>
      </c>
      <c r="I9" s="2">
        <v>44320</v>
      </c>
      <c r="J9">
        <v>3</v>
      </c>
      <c r="K9" t="s">
        <v>20</v>
      </c>
      <c r="L9">
        <v>2</v>
      </c>
      <c r="M9" t="s">
        <v>21</v>
      </c>
      <c r="N9" t="s">
        <v>22</v>
      </c>
      <c r="O9" t="s">
        <v>23</v>
      </c>
      <c r="P9" t="s">
        <v>26</v>
      </c>
      <c r="Q9" s="2">
        <v>44319</v>
      </c>
      <c r="R9" t="s">
        <v>27</v>
      </c>
      <c r="S9">
        <v>183</v>
      </c>
      <c r="T9">
        <v>1</v>
      </c>
    </row>
    <row r="10" spans="1:20" x14ac:dyDescent="0.25">
      <c r="A10" t="s">
        <v>34</v>
      </c>
      <c r="B10">
        <f t="shared" si="0"/>
        <v>1</v>
      </c>
      <c r="C10" t="s">
        <v>35</v>
      </c>
      <c r="D10" t="s">
        <v>472</v>
      </c>
      <c r="E10" s="1">
        <v>45153.544293981482</v>
      </c>
      <c r="F10" s="1">
        <v>45153.578541666669</v>
      </c>
      <c r="G10" t="s">
        <v>473</v>
      </c>
      <c r="H10" t="s">
        <v>485</v>
      </c>
      <c r="I10" s="2">
        <v>44321</v>
      </c>
      <c r="J10">
        <v>3</v>
      </c>
      <c r="K10" t="s">
        <v>20</v>
      </c>
      <c r="L10">
        <v>2</v>
      </c>
      <c r="M10" t="s">
        <v>21</v>
      </c>
      <c r="N10" t="s">
        <v>22</v>
      </c>
      <c r="O10" t="s">
        <v>23</v>
      </c>
      <c r="P10" t="s">
        <v>26</v>
      </c>
      <c r="Q10" s="2">
        <v>44320</v>
      </c>
      <c r="R10" t="s">
        <v>27</v>
      </c>
      <c r="S10">
        <v>169</v>
      </c>
      <c r="T10">
        <v>1</v>
      </c>
    </row>
    <row r="11" spans="1:20" x14ac:dyDescent="0.25">
      <c r="A11" t="s">
        <v>34</v>
      </c>
      <c r="B11">
        <f t="shared" si="0"/>
        <v>0</v>
      </c>
      <c r="C11" t="s">
        <v>35</v>
      </c>
      <c r="D11" t="s">
        <v>475</v>
      </c>
      <c r="E11" s="1">
        <v>45153.613692129627</v>
      </c>
      <c r="F11" s="1">
        <v>45153.618981481479</v>
      </c>
      <c r="G11" t="s">
        <v>476</v>
      </c>
      <c r="H11" t="s">
        <v>476</v>
      </c>
      <c r="I11" s="2">
        <v>44321</v>
      </c>
      <c r="J11">
        <v>3</v>
      </c>
      <c r="K11" t="s">
        <v>20</v>
      </c>
      <c r="L11">
        <v>2</v>
      </c>
      <c r="M11" t="s">
        <v>21</v>
      </c>
      <c r="N11" t="s">
        <v>22</v>
      </c>
      <c r="O11" t="s">
        <v>23</v>
      </c>
      <c r="P11" t="s">
        <v>26</v>
      </c>
      <c r="Q11" s="2">
        <v>44320</v>
      </c>
      <c r="R11" t="s">
        <v>27</v>
      </c>
      <c r="S11">
        <v>169</v>
      </c>
      <c r="T11">
        <v>1</v>
      </c>
    </row>
    <row r="12" spans="1:20" x14ac:dyDescent="0.25">
      <c r="A12" t="s">
        <v>34</v>
      </c>
      <c r="B12">
        <f t="shared" si="0"/>
        <v>0</v>
      </c>
      <c r="C12" t="s">
        <v>35</v>
      </c>
      <c r="D12" t="s">
        <v>480</v>
      </c>
      <c r="E12" s="1">
        <v>45175.274895833332</v>
      </c>
      <c r="F12" s="1">
        <v>45175.30395833333</v>
      </c>
      <c r="G12" t="s">
        <v>481</v>
      </c>
      <c r="H12" t="s">
        <v>482</v>
      </c>
      <c r="I12" s="2">
        <v>44321</v>
      </c>
      <c r="J12">
        <v>3</v>
      </c>
      <c r="K12" t="s">
        <v>20</v>
      </c>
      <c r="L12">
        <v>2</v>
      </c>
      <c r="M12" t="s">
        <v>21</v>
      </c>
      <c r="N12" t="s">
        <v>22</v>
      </c>
      <c r="O12" t="s">
        <v>23</v>
      </c>
      <c r="P12" t="s">
        <v>26</v>
      </c>
      <c r="Q12" s="2">
        <v>44320</v>
      </c>
      <c r="R12" t="s">
        <v>27</v>
      </c>
      <c r="S12">
        <v>169</v>
      </c>
      <c r="T12">
        <v>1</v>
      </c>
    </row>
    <row r="13" spans="1:20" x14ac:dyDescent="0.25">
      <c r="A13" t="s">
        <v>34</v>
      </c>
      <c r="B13">
        <f t="shared" si="0"/>
        <v>0</v>
      </c>
      <c r="C13" t="s">
        <v>35</v>
      </c>
      <c r="D13" t="s">
        <v>477</v>
      </c>
      <c r="E13" s="1">
        <v>45188.46234953704</v>
      </c>
      <c r="F13" s="1">
        <v>45188.711180555554</v>
      </c>
      <c r="G13" t="s">
        <v>478</v>
      </c>
      <c r="H13" t="s">
        <v>479</v>
      </c>
      <c r="I13" s="2">
        <v>44321</v>
      </c>
      <c r="J13">
        <v>3</v>
      </c>
      <c r="K13" t="s">
        <v>20</v>
      </c>
      <c r="L13">
        <v>2</v>
      </c>
      <c r="M13" t="s">
        <v>21</v>
      </c>
      <c r="N13" t="s">
        <v>22</v>
      </c>
      <c r="O13" t="s">
        <v>23</v>
      </c>
      <c r="P13" t="s">
        <v>26</v>
      </c>
      <c r="Q13" s="2">
        <v>44320</v>
      </c>
      <c r="R13" t="s">
        <v>27</v>
      </c>
      <c r="S13">
        <v>169</v>
      </c>
      <c r="T13">
        <v>1</v>
      </c>
    </row>
    <row r="14" spans="1:20" x14ac:dyDescent="0.25">
      <c r="A14" t="s">
        <v>37</v>
      </c>
      <c r="B14">
        <f t="shared" si="0"/>
        <v>1</v>
      </c>
      <c r="C14" t="s">
        <v>38</v>
      </c>
      <c r="D14" t="s">
        <v>472</v>
      </c>
      <c r="E14" s="1">
        <v>45550.568229166667</v>
      </c>
      <c r="F14" s="1">
        <v>45550.590509259258</v>
      </c>
      <c r="G14" t="s">
        <v>473</v>
      </c>
      <c r="H14" t="s">
        <v>474</v>
      </c>
      <c r="I14" s="2">
        <v>45049</v>
      </c>
      <c r="J14">
        <v>3</v>
      </c>
      <c r="K14" t="s">
        <v>20</v>
      </c>
      <c r="L14">
        <v>2</v>
      </c>
      <c r="M14" t="s">
        <v>21</v>
      </c>
      <c r="N14" t="s">
        <v>22</v>
      </c>
      <c r="O14" t="s">
        <v>23</v>
      </c>
      <c r="P14" t="s">
        <v>40</v>
      </c>
      <c r="Q14" s="2">
        <v>45048</v>
      </c>
      <c r="R14" t="s">
        <v>27</v>
      </c>
      <c r="S14">
        <v>185</v>
      </c>
      <c r="T14">
        <v>1</v>
      </c>
    </row>
    <row r="15" spans="1:20" x14ac:dyDescent="0.25">
      <c r="A15" t="s">
        <v>37</v>
      </c>
      <c r="B15">
        <f t="shared" si="0"/>
        <v>0</v>
      </c>
      <c r="C15" t="s">
        <v>38</v>
      </c>
      <c r="D15" t="s">
        <v>475</v>
      </c>
      <c r="E15" s="1">
        <v>45550.610937500001</v>
      </c>
      <c r="F15" s="1">
        <v>45550.614050925928</v>
      </c>
      <c r="G15" t="s">
        <v>476</v>
      </c>
      <c r="H15" t="s">
        <v>476</v>
      </c>
      <c r="I15" s="2">
        <v>45049</v>
      </c>
      <c r="J15">
        <v>3</v>
      </c>
      <c r="K15" t="s">
        <v>20</v>
      </c>
      <c r="L15">
        <v>2</v>
      </c>
      <c r="M15" t="s">
        <v>21</v>
      </c>
      <c r="N15" t="s">
        <v>22</v>
      </c>
      <c r="O15" t="s">
        <v>23</v>
      </c>
      <c r="P15" t="s">
        <v>40</v>
      </c>
      <c r="Q15" s="2">
        <v>45048</v>
      </c>
      <c r="R15" t="s">
        <v>27</v>
      </c>
      <c r="S15">
        <v>185</v>
      </c>
      <c r="T15">
        <v>1</v>
      </c>
    </row>
    <row r="16" spans="1:20" x14ac:dyDescent="0.25">
      <c r="A16" t="s">
        <v>37</v>
      </c>
      <c r="B16">
        <f t="shared" si="0"/>
        <v>0</v>
      </c>
      <c r="C16" t="s">
        <v>38</v>
      </c>
      <c r="D16" t="s">
        <v>483</v>
      </c>
      <c r="E16" s="1">
        <v>45557.263090277775</v>
      </c>
      <c r="F16" s="1">
        <v>45557.315428240741</v>
      </c>
      <c r="G16" t="s">
        <v>484</v>
      </c>
      <c r="H16" t="s">
        <v>482</v>
      </c>
      <c r="I16" s="2">
        <v>45049</v>
      </c>
      <c r="J16">
        <v>3</v>
      </c>
      <c r="K16" t="s">
        <v>20</v>
      </c>
      <c r="L16">
        <v>2</v>
      </c>
      <c r="M16" t="s">
        <v>21</v>
      </c>
      <c r="N16" t="s">
        <v>22</v>
      </c>
      <c r="O16" t="s">
        <v>23</v>
      </c>
      <c r="P16" t="s">
        <v>40</v>
      </c>
      <c r="Q16" s="2">
        <v>45048</v>
      </c>
      <c r="R16" t="s">
        <v>27</v>
      </c>
      <c r="S16">
        <v>185</v>
      </c>
      <c r="T16">
        <v>1</v>
      </c>
    </row>
    <row r="17" spans="1:20" x14ac:dyDescent="0.25">
      <c r="A17" t="s">
        <v>37</v>
      </c>
      <c r="B17">
        <f t="shared" si="0"/>
        <v>0</v>
      </c>
      <c r="C17" t="s">
        <v>38</v>
      </c>
      <c r="D17" t="s">
        <v>477</v>
      </c>
      <c r="E17" s="1">
        <v>45566.353842592594</v>
      </c>
      <c r="F17" s="1">
        <v>45566.47587962963</v>
      </c>
      <c r="G17" t="s">
        <v>478</v>
      </c>
      <c r="H17" t="s">
        <v>479</v>
      </c>
      <c r="I17" s="2">
        <v>45049</v>
      </c>
      <c r="J17">
        <v>3</v>
      </c>
      <c r="K17" t="s">
        <v>20</v>
      </c>
      <c r="L17">
        <v>2</v>
      </c>
      <c r="M17" t="s">
        <v>21</v>
      </c>
      <c r="N17" t="s">
        <v>22</v>
      </c>
      <c r="O17" t="s">
        <v>23</v>
      </c>
      <c r="P17" t="s">
        <v>40</v>
      </c>
      <c r="Q17" s="2">
        <v>45048</v>
      </c>
      <c r="R17" t="s">
        <v>27</v>
      </c>
      <c r="S17">
        <v>185</v>
      </c>
      <c r="T17">
        <v>1</v>
      </c>
    </row>
    <row r="18" spans="1:20" x14ac:dyDescent="0.25">
      <c r="A18" t="s">
        <v>46</v>
      </c>
      <c r="B18">
        <f t="shared" si="0"/>
        <v>1</v>
      </c>
      <c r="C18" t="s">
        <v>47</v>
      </c>
      <c r="D18" t="s">
        <v>472</v>
      </c>
      <c r="E18" s="1">
        <v>45175.711273148147</v>
      </c>
      <c r="F18" s="1">
        <v>45175.734247685185</v>
      </c>
      <c r="G18" t="s">
        <v>473</v>
      </c>
      <c r="H18" t="s">
        <v>486</v>
      </c>
      <c r="I18" s="2">
        <v>44102</v>
      </c>
      <c r="J18">
        <v>3</v>
      </c>
      <c r="K18" t="s">
        <v>20</v>
      </c>
      <c r="L18">
        <v>2</v>
      </c>
      <c r="M18" t="s">
        <v>21</v>
      </c>
      <c r="N18" t="s">
        <v>22</v>
      </c>
      <c r="O18" t="s">
        <v>23</v>
      </c>
      <c r="P18" t="s">
        <v>43</v>
      </c>
      <c r="Q18" s="2">
        <v>44102</v>
      </c>
      <c r="R18" t="s">
        <v>43</v>
      </c>
      <c r="S18">
        <v>128</v>
      </c>
      <c r="T18">
        <v>1</v>
      </c>
    </row>
    <row r="19" spans="1:20" x14ac:dyDescent="0.25">
      <c r="A19" t="s">
        <v>46</v>
      </c>
      <c r="B19">
        <f t="shared" si="0"/>
        <v>0</v>
      </c>
      <c r="C19" t="s">
        <v>47</v>
      </c>
      <c r="D19" t="s">
        <v>475</v>
      </c>
      <c r="E19" s="1">
        <v>45175.773587962962</v>
      </c>
      <c r="F19" s="1">
        <v>45175.781770833331</v>
      </c>
      <c r="G19" t="s">
        <v>476</v>
      </c>
      <c r="H19" t="s">
        <v>476</v>
      </c>
      <c r="I19" s="2">
        <v>44102</v>
      </c>
      <c r="J19">
        <v>3</v>
      </c>
      <c r="K19" t="s">
        <v>20</v>
      </c>
      <c r="L19">
        <v>2</v>
      </c>
      <c r="M19" t="s">
        <v>21</v>
      </c>
      <c r="N19" t="s">
        <v>22</v>
      </c>
      <c r="O19" t="s">
        <v>23</v>
      </c>
      <c r="P19" t="s">
        <v>43</v>
      </c>
      <c r="Q19" s="2">
        <v>44102</v>
      </c>
      <c r="R19" t="s">
        <v>43</v>
      </c>
      <c r="S19">
        <v>128</v>
      </c>
      <c r="T19">
        <v>1</v>
      </c>
    </row>
    <row r="20" spans="1:20" x14ac:dyDescent="0.25">
      <c r="A20" t="s">
        <v>46</v>
      </c>
      <c r="B20">
        <f t="shared" si="0"/>
        <v>0</v>
      </c>
      <c r="C20" t="s">
        <v>47</v>
      </c>
      <c r="D20" t="s">
        <v>480</v>
      </c>
      <c r="E20" s="1">
        <v>45192.371932870374</v>
      </c>
      <c r="F20" s="1">
        <v>45192.40861111111</v>
      </c>
      <c r="G20" t="s">
        <v>481</v>
      </c>
      <c r="H20" t="s">
        <v>482</v>
      </c>
      <c r="I20" s="2">
        <v>44102</v>
      </c>
      <c r="J20">
        <v>3</v>
      </c>
      <c r="K20" t="s">
        <v>20</v>
      </c>
      <c r="L20">
        <v>2</v>
      </c>
      <c r="M20" t="s">
        <v>21</v>
      </c>
      <c r="N20" t="s">
        <v>22</v>
      </c>
      <c r="O20" t="s">
        <v>23</v>
      </c>
      <c r="P20" t="s">
        <v>43</v>
      </c>
      <c r="Q20" s="2">
        <v>44102</v>
      </c>
      <c r="R20" t="s">
        <v>43</v>
      </c>
      <c r="S20">
        <v>128</v>
      </c>
      <c r="T20">
        <v>1</v>
      </c>
    </row>
    <row r="21" spans="1:20" x14ac:dyDescent="0.25">
      <c r="A21" t="s">
        <v>46</v>
      </c>
      <c r="B21">
        <f t="shared" si="0"/>
        <v>0</v>
      </c>
      <c r="C21" t="s">
        <v>47</v>
      </c>
      <c r="D21" t="s">
        <v>477</v>
      </c>
      <c r="E21" s="1">
        <v>45204.470532407409</v>
      </c>
      <c r="F21" s="1">
        <v>45204.576018518521</v>
      </c>
      <c r="G21" t="s">
        <v>478</v>
      </c>
      <c r="H21" t="s">
        <v>479</v>
      </c>
      <c r="I21" s="2">
        <v>44102</v>
      </c>
      <c r="J21">
        <v>3</v>
      </c>
      <c r="K21" t="s">
        <v>20</v>
      </c>
      <c r="L21">
        <v>2</v>
      </c>
      <c r="M21" t="s">
        <v>21</v>
      </c>
      <c r="N21" t="s">
        <v>22</v>
      </c>
      <c r="O21" t="s">
        <v>23</v>
      </c>
      <c r="P21" t="s">
        <v>43</v>
      </c>
      <c r="Q21" s="2">
        <v>44102</v>
      </c>
      <c r="R21" t="s">
        <v>43</v>
      </c>
      <c r="S21">
        <v>128</v>
      </c>
      <c r="T21">
        <v>1</v>
      </c>
    </row>
    <row r="22" spans="1:20" x14ac:dyDescent="0.25">
      <c r="A22" t="s">
        <v>48</v>
      </c>
      <c r="B22">
        <f t="shared" si="0"/>
        <v>1</v>
      </c>
      <c r="C22" t="s">
        <v>49</v>
      </c>
      <c r="D22" t="s">
        <v>472</v>
      </c>
      <c r="E22" s="1">
        <v>45549.313761574071</v>
      </c>
      <c r="F22" s="1">
        <v>45549.335034722222</v>
      </c>
      <c r="G22" t="s">
        <v>473</v>
      </c>
      <c r="H22" t="s">
        <v>474</v>
      </c>
      <c r="I22" s="2">
        <v>44707</v>
      </c>
      <c r="J22">
        <v>3</v>
      </c>
      <c r="K22" t="s">
        <v>20</v>
      </c>
      <c r="L22">
        <v>2</v>
      </c>
      <c r="M22" t="s">
        <v>21</v>
      </c>
      <c r="N22" t="s">
        <v>22</v>
      </c>
      <c r="O22" t="s">
        <v>23</v>
      </c>
      <c r="P22" t="s">
        <v>40</v>
      </c>
      <c r="Q22" s="2">
        <v>44706</v>
      </c>
      <c r="R22" t="s">
        <v>27</v>
      </c>
      <c r="S22">
        <v>170</v>
      </c>
      <c r="T22">
        <v>1</v>
      </c>
    </row>
    <row r="23" spans="1:20" x14ac:dyDescent="0.25">
      <c r="A23" t="s">
        <v>48</v>
      </c>
      <c r="B23">
        <f t="shared" si="0"/>
        <v>0</v>
      </c>
      <c r="C23" t="s">
        <v>49</v>
      </c>
      <c r="D23" t="s">
        <v>475</v>
      </c>
      <c r="E23" s="1">
        <v>45549.352766203701</v>
      </c>
      <c r="F23" s="1">
        <v>45549.356249999997</v>
      </c>
      <c r="G23" t="s">
        <v>476</v>
      </c>
      <c r="H23" t="s">
        <v>476</v>
      </c>
      <c r="I23" s="2">
        <v>44707</v>
      </c>
      <c r="J23">
        <v>3</v>
      </c>
      <c r="K23" t="s">
        <v>20</v>
      </c>
      <c r="L23">
        <v>2</v>
      </c>
      <c r="M23" t="s">
        <v>21</v>
      </c>
      <c r="N23" t="s">
        <v>22</v>
      </c>
      <c r="O23" t="s">
        <v>23</v>
      </c>
      <c r="P23" t="s">
        <v>40</v>
      </c>
      <c r="Q23" s="2">
        <v>44706</v>
      </c>
      <c r="R23" t="s">
        <v>27</v>
      </c>
      <c r="S23">
        <v>170</v>
      </c>
      <c r="T23">
        <v>1</v>
      </c>
    </row>
    <row r="24" spans="1:20" x14ac:dyDescent="0.25">
      <c r="A24" t="s">
        <v>48</v>
      </c>
      <c r="B24">
        <f t="shared" si="0"/>
        <v>0</v>
      </c>
      <c r="C24" t="s">
        <v>49</v>
      </c>
      <c r="D24" t="s">
        <v>483</v>
      </c>
      <c r="E24" s="1">
        <v>45556.285254629627</v>
      </c>
      <c r="F24" s="1">
        <v>45556.337372685186</v>
      </c>
      <c r="G24" t="s">
        <v>484</v>
      </c>
      <c r="H24" t="s">
        <v>482</v>
      </c>
      <c r="I24" s="2">
        <v>44707</v>
      </c>
      <c r="J24">
        <v>3</v>
      </c>
      <c r="K24" t="s">
        <v>20</v>
      </c>
      <c r="L24">
        <v>2</v>
      </c>
      <c r="M24" t="s">
        <v>21</v>
      </c>
      <c r="N24" t="s">
        <v>22</v>
      </c>
      <c r="O24" t="s">
        <v>23</v>
      </c>
      <c r="P24" t="s">
        <v>40</v>
      </c>
      <c r="Q24" s="2">
        <v>44706</v>
      </c>
      <c r="R24" t="s">
        <v>27</v>
      </c>
      <c r="S24">
        <v>170</v>
      </c>
      <c r="T24">
        <v>1</v>
      </c>
    </row>
    <row r="25" spans="1:20" x14ac:dyDescent="0.25">
      <c r="A25" t="s">
        <v>48</v>
      </c>
      <c r="B25">
        <f t="shared" si="0"/>
        <v>0</v>
      </c>
      <c r="C25" t="s">
        <v>49</v>
      </c>
      <c r="D25" t="s">
        <v>477</v>
      </c>
      <c r="E25" s="1">
        <v>45564.422453703701</v>
      </c>
      <c r="F25" s="1">
        <v>45564.528541666667</v>
      </c>
      <c r="G25" t="s">
        <v>478</v>
      </c>
      <c r="H25" t="s">
        <v>479</v>
      </c>
      <c r="I25" s="2">
        <v>44707</v>
      </c>
      <c r="J25">
        <v>3</v>
      </c>
      <c r="K25" t="s">
        <v>20</v>
      </c>
      <c r="L25">
        <v>2</v>
      </c>
      <c r="M25" t="s">
        <v>21</v>
      </c>
      <c r="N25" t="s">
        <v>22</v>
      </c>
      <c r="O25" t="s">
        <v>23</v>
      </c>
      <c r="P25" t="s">
        <v>40</v>
      </c>
      <c r="Q25" s="2">
        <v>44706</v>
      </c>
      <c r="R25" t="s">
        <v>27</v>
      </c>
      <c r="S25">
        <v>170</v>
      </c>
      <c r="T25">
        <v>1</v>
      </c>
    </row>
    <row r="26" spans="1:20" x14ac:dyDescent="0.25">
      <c r="A26" t="s">
        <v>50</v>
      </c>
      <c r="B26">
        <f t="shared" si="0"/>
        <v>1</v>
      </c>
      <c r="C26" t="s">
        <v>51</v>
      </c>
      <c r="D26" t="s">
        <v>472</v>
      </c>
      <c r="E26" s="1">
        <v>45550.412766203706</v>
      </c>
      <c r="F26" s="1">
        <v>45550.438796296294</v>
      </c>
      <c r="G26" t="s">
        <v>473</v>
      </c>
      <c r="H26" t="s">
        <v>485</v>
      </c>
      <c r="I26" s="2">
        <v>44687</v>
      </c>
      <c r="J26">
        <v>3</v>
      </c>
      <c r="K26" t="s">
        <v>20</v>
      </c>
      <c r="L26">
        <v>2</v>
      </c>
      <c r="M26" t="s">
        <v>21</v>
      </c>
      <c r="N26" t="s">
        <v>22</v>
      </c>
      <c r="O26" t="s">
        <v>23</v>
      </c>
      <c r="P26" t="s">
        <v>26</v>
      </c>
      <c r="Q26" s="2">
        <v>44686</v>
      </c>
      <c r="R26" t="s">
        <v>27</v>
      </c>
      <c r="S26">
        <v>227</v>
      </c>
      <c r="T26">
        <v>1</v>
      </c>
    </row>
    <row r="27" spans="1:20" x14ac:dyDescent="0.25">
      <c r="A27" t="s">
        <v>50</v>
      </c>
      <c r="B27">
        <f t="shared" si="0"/>
        <v>0</v>
      </c>
      <c r="C27" t="s">
        <v>51</v>
      </c>
      <c r="D27" t="s">
        <v>475</v>
      </c>
      <c r="E27" s="1">
        <v>45550.457974537036</v>
      </c>
      <c r="F27" s="1">
        <v>45550.46261574074</v>
      </c>
      <c r="G27" t="s">
        <v>476</v>
      </c>
      <c r="H27" t="s">
        <v>476</v>
      </c>
      <c r="I27" s="2">
        <v>44687</v>
      </c>
      <c r="J27">
        <v>3</v>
      </c>
      <c r="K27" t="s">
        <v>20</v>
      </c>
      <c r="L27">
        <v>2</v>
      </c>
      <c r="M27" t="s">
        <v>21</v>
      </c>
      <c r="N27" t="s">
        <v>22</v>
      </c>
      <c r="O27" t="s">
        <v>23</v>
      </c>
      <c r="P27" t="s">
        <v>26</v>
      </c>
      <c r="Q27" s="2">
        <v>44686</v>
      </c>
      <c r="R27" t="s">
        <v>27</v>
      </c>
      <c r="S27">
        <v>227</v>
      </c>
      <c r="T27">
        <v>1</v>
      </c>
    </row>
    <row r="28" spans="1:20" x14ac:dyDescent="0.25">
      <c r="A28" t="s">
        <v>50</v>
      </c>
      <c r="B28">
        <f t="shared" si="0"/>
        <v>0</v>
      </c>
      <c r="C28" t="s">
        <v>51</v>
      </c>
      <c r="D28" t="s">
        <v>483</v>
      </c>
      <c r="E28" s="1">
        <v>45581.157986111109</v>
      </c>
      <c r="F28" s="1">
        <v>45581.346967592595</v>
      </c>
      <c r="G28" t="s">
        <v>484</v>
      </c>
      <c r="H28" t="s">
        <v>482</v>
      </c>
      <c r="I28" s="2">
        <v>44687</v>
      </c>
      <c r="J28">
        <v>3</v>
      </c>
      <c r="K28" t="s">
        <v>20</v>
      </c>
      <c r="L28">
        <v>2</v>
      </c>
      <c r="M28" t="s">
        <v>21</v>
      </c>
      <c r="N28" t="s">
        <v>22</v>
      </c>
      <c r="O28" t="s">
        <v>23</v>
      </c>
      <c r="P28" t="s">
        <v>26</v>
      </c>
      <c r="Q28" s="2">
        <v>44686</v>
      </c>
      <c r="R28" t="s">
        <v>27</v>
      </c>
      <c r="S28">
        <v>227</v>
      </c>
      <c r="T28">
        <v>1</v>
      </c>
    </row>
    <row r="29" spans="1:20" x14ac:dyDescent="0.25">
      <c r="A29" t="s">
        <v>50</v>
      </c>
      <c r="B29">
        <f t="shared" si="0"/>
        <v>0</v>
      </c>
      <c r="C29" t="s">
        <v>51</v>
      </c>
      <c r="D29" t="s">
        <v>477</v>
      </c>
      <c r="E29" s="1">
        <v>45587.292430555557</v>
      </c>
      <c r="F29" s="1">
        <v>45587.546770833331</v>
      </c>
      <c r="G29" t="s">
        <v>478</v>
      </c>
      <c r="H29" t="s">
        <v>479</v>
      </c>
      <c r="I29" s="2">
        <v>44687</v>
      </c>
      <c r="J29">
        <v>3</v>
      </c>
      <c r="K29" t="s">
        <v>20</v>
      </c>
      <c r="L29">
        <v>2</v>
      </c>
      <c r="M29" t="s">
        <v>21</v>
      </c>
      <c r="N29" t="s">
        <v>22</v>
      </c>
      <c r="O29" t="s">
        <v>23</v>
      </c>
      <c r="P29" t="s">
        <v>26</v>
      </c>
      <c r="Q29" s="2">
        <v>44686</v>
      </c>
      <c r="R29" t="s">
        <v>27</v>
      </c>
      <c r="S29">
        <v>227</v>
      </c>
      <c r="T29">
        <v>1</v>
      </c>
    </row>
    <row r="30" spans="1:20" x14ac:dyDescent="0.25">
      <c r="A30" t="s">
        <v>52</v>
      </c>
      <c r="B30">
        <f t="shared" si="0"/>
        <v>1</v>
      </c>
      <c r="C30" t="s">
        <v>53</v>
      </c>
      <c r="D30" t="s">
        <v>477</v>
      </c>
      <c r="E30" s="1">
        <v>45182.252581018518</v>
      </c>
      <c r="F30" s="1">
        <v>45182.269791666666</v>
      </c>
      <c r="G30" t="s">
        <v>487</v>
      </c>
      <c r="H30" t="s">
        <v>479</v>
      </c>
      <c r="I30" s="2">
        <v>45179</v>
      </c>
      <c r="J30">
        <v>3</v>
      </c>
      <c r="K30" t="s">
        <v>20</v>
      </c>
      <c r="L30">
        <v>2</v>
      </c>
      <c r="M30" t="s">
        <v>21</v>
      </c>
      <c r="N30" t="s">
        <v>22</v>
      </c>
      <c r="O30" t="s">
        <v>23</v>
      </c>
      <c r="P30" t="s">
        <v>54</v>
      </c>
      <c r="Q30" s="2">
        <v>45179</v>
      </c>
      <c r="R30" t="s">
        <v>54</v>
      </c>
      <c r="S30">
        <v>590</v>
      </c>
      <c r="T30">
        <v>1</v>
      </c>
    </row>
    <row r="31" spans="1:20" x14ac:dyDescent="0.25">
      <c r="A31" t="s">
        <v>55</v>
      </c>
      <c r="B31">
        <f t="shared" si="0"/>
        <v>1</v>
      </c>
      <c r="C31" t="s">
        <v>53</v>
      </c>
      <c r="D31" t="s">
        <v>477</v>
      </c>
      <c r="E31" s="1">
        <v>45179.629201388889</v>
      </c>
      <c r="F31" s="1">
        <v>45179.637685185182</v>
      </c>
      <c r="G31" t="s">
        <v>487</v>
      </c>
      <c r="H31" t="s">
        <v>479</v>
      </c>
      <c r="I31" s="2">
        <v>45179</v>
      </c>
      <c r="J31">
        <v>3</v>
      </c>
      <c r="K31" t="s">
        <v>20</v>
      </c>
      <c r="L31">
        <v>2</v>
      </c>
      <c r="M31" t="s">
        <v>21</v>
      </c>
      <c r="N31" t="s">
        <v>22</v>
      </c>
      <c r="O31" t="s">
        <v>23</v>
      </c>
      <c r="P31" t="s">
        <v>54</v>
      </c>
      <c r="Q31" s="2">
        <v>45179</v>
      </c>
      <c r="R31" t="s">
        <v>54</v>
      </c>
      <c r="S31">
        <v>790</v>
      </c>
      <c r="T31">
        <v>1</v>
      </c>
    </row>
    <row r="32" spans="1:20" x14ac:dyDescent="0.25">
      <c r="A32" t="s">
        <v>57</v>
      </c>
      <c r="B32">
        <f t="shared" si="0"/>
        <v>1</v>
      </c>
      <c r="C32" t="s">
        <v>58</v>
      </c>
      <c r="D32" t="s">
        <v>477</v>
      </c>
      <c r="E32" s="1">
        <v>45177.534884259258</v>
      </c>
      <c r="F32" s="1">
        <v>45177.545949074076</v>
      </c>
      <c r="G32" t="s">
        <v>487</v>
      </c>
      <c r="H32" t="s">
        <v>479</v>
      </c>
      <c r="I32" s="2">
        <v>45177</v>
      </c>
      <c r="J32">
        <v>3</v>
      </c>
      <c r="K32" t="s">
        <v>20</v>
      </c>
      <c r="L32">
        <v>2</v>
      </c>
      <c r="M32" t="s">
        <v>21</v>
      </c>
      <c r="N32" t="s">
        <v>22</v>
      </c>
      <c r="O32" t="s">
        <v>23</v>
      </c>
      <c r="P32" t="s">
        <v>54</v>
      </c>
      <c r="Q32" s="2">
        <v>45177</v>
      </c>
      <c r="R32" t="s">
        <v>54</v>
      </c>
      <c r="S32">
        <v>830</v>
      </c>
      <c r="T32">
        <v>1</v>
      </c>
    </row>
    <row r="33" spans="1:20" x14ac:dyDescent="0.25">
      <c r="A33" t="s">
        <v>60</v>
      </c>
      <c r="B33">
        <f t="shared" si="0"/>
        <v>1</v>
      </c>
      <c r="C33" t="s">
        <v>53</v>
      </c>
      <c r="D33" t="s">
        <v>477</v>
      </c>
      <c r="E33" s="1">
        <v>45179.387141203704</v>
      </c>
      <c r="F33" s="1">
        <v>45179.39534722222</v>
      </c>
      <c r="G33" t="s">
        <v>487</v>
      </c>
      <c r="H33" t="s">
        <v>479</v>
      </c>
      <c r="I33" s="2">
        <v>45179</v>
      </c>
      <c r="J33">
        <v>3</v>
      </c>
      <c r="K33" t="s">
        <v>20</v>
      </c>
      <c r="L33">
        <v>2</v>
      </c>
      <c r="M33" t="s">
        <v>21</v>
      </c>
      <c r="N33" t="s">
        <v>22</v>
      </c>
      <c r="O33" t="s">
        <v>23</v>
      </c>
      <c r="P33" t="s">
        <v>54</v>
      </c>
      <c r="Q33" s="2">
        <v>45179</v>
      </c>
      <c r="R33" t="s">
        <v>54</v>
      </c>
      <c r="S33">
        <v>780</v>
      </c>
      <c r="T33">
        <v>1</v>
      </c>
    </row>
    <row r="34" spans="1:20" x14ac:dyDescent="0.25">
      <c r="A34" t="s">
        <v>62</v>
      </c>
      <c r="B34">
        <f t="shared" si="0"/>
        <v>1</v>
      </c>
      <c r="C34" t="s">
        <v>63</v>
      </c>
      <c r="D34" t="s">
        <v>477</v>
      </c>
      <c r="E34" s="1">
        <v>45178.496458333335</v>
      </c>
      <c r="F34" s="1">
        <v>45178.509768518517</v>
      </c>
      <c r="G34" t="s">
        <v>487</v>
      </c>
      <c r="H34" t="s">
        <v>479</v>
      </c>
      <c r="I34" s="2">
        <v>45178</v>
      </c>
      <c r="J34">
        <v>3</v>
      </c>
      <c r="K34" t="s">
        <v>20</v>
      </c>
      <c r="L34">
        <v>2</v>
      </c>
      <c r="M34" t="s">
        <v>21</v>
      </c>
      <c r="N34" t="s">
        <v>22</v>
      </c>
      <c r="O34" t="s">
        <v>23</v>
      </c>
      <c r="P34" t="s">
        <v>54</v>
      </c>
      <c r="Q34" s="2">
        <v>45178</v>
      </c>
      <c r="R34" t="s">
        <v>54</v>
      </c>
      <c r="S34">
        <v>880</v>
      </c>
      <c r="T34">
        <v>1</v>
      </c>
    </row>
    <row r="35" spans="1:20" x14ac:dyDescent="0.25">
      <c r="A35" t="s">
        <v>66</v>
      </c>
      <c r="B35">
        <f t="shared" si="0"/>
        <v>1</v>
      </c>
      <c r="C35" t="s">
        <v>67</v>
      </c>
      <c r="D35" t="s">
        <v>477</v>
      </c>
      <c r="E35" s="1">
        <v>45191.311550925922</v>
      </c>
      <c r="F35" s="1">
        <v>45191.318726851852</v>
      </c>
      <c r="G35" t="s">
        <v>487</v>
      </c>
      <c r="H35" t="s">
        <v>479</v>
      </c>
      <c r="I35" s="2">
        <v>45190</v>
      </c>
      <c r="J35">
        <v>3</v>
      </c>
      <c r="K35" t="s">
        <v>20</v>
      </c>
      <c r="L35">
        <v>2</v>
      </c>
      <c r="M35" t="s">
        <v>21</v>
      </c>
      <c r="N35" t="s">
        <v>22</v>
      </c>
      <c r="O35" t="s">
        <v>23</v>
      </c>
      <c r="P35" t="s">
        <v>54</v>
      </c>
      <c r="Q35" s="2">
        <v>45190</v>
      </c>
      <c r="R35" t="s">
        <v>54</v>
      </c>
      <c r="S35">
        <v>590</v>
      </c>
      <c r="T35">
        <v>1</v>
      </c>
    </row>
    <row r="36" spans="1:20" x14ac:dyDescent="0.25">
      <c r="A36" t="s">
        <v>69</v>
      </c>
      <c r="B36">
        <f t="shared" si="0"/>
        <v>1</v>
      </c>
      <c r="C36" t="s">
        <v>67</v>
      </c>
      <c r="D36" t="s">
        <v>477</v>
      </c>
      <c r="E36" s="1">
        <v>45190.430694444447</v>
      </c>
      <c r="F36" s="1">
        <v>45190.440092592595</v>
      </c>
      <c r="G36" t="s">
        <v>487</v>
      </c>
      <c r="H36" t="s">
        <v>479</v>
      </c>
      <c r="I36" s="2">
        <v>45190</v>
      </c>
      <c r="J36">
        <v>3</v>
      </c>
      <c r="K36" t="s">
        <v>20</v>
      </c>
      <c r="L36">
        <v>2</v>
      </c>
      <c r="M36" t="s">
        <v>21</v>
      </c>
      <c r="N36" t="s">
        <v>22</v>
      </c>
      <c r="O36" t="s">
        <v>23</v>
      </c>
      <c r="P36" t="s">
        <v>54</v>
      </c>
      <c r="Q36" s="2">
        <v>45190</v>
      </c>
      <c r="R36" t="s">
        <v>54</v>
      </c>
      <c r="S36">
        <v>820</v>
      </c>
      <c r="T36">
        <v>1</v>
      </c>
    </row>
    <row r="37" spans="1:20" x14ac:dyDescent="0.25">
      <c r="A37" t="s">
        <v>70</v>
      </c>
      <c r="B37">
        <f t="shared" si="0"/>
        <v>1</v>
      </c>
      <c r="C37" t="s">
        <v>71</v>
      </c>
      <c r="D37" t="s">
        <v>477</v>
      </c>
      <c r="E37" s="1">
        <v>45133.254062499997</v>
      </c>
      <c r="F37" s="1">
        <v>45133.266192129631</v>
      </c>
      <c r="G37" t="s">
        <v>488</v>
      </c>
      <c r="H37" t="s">
        <v>479</v>
      </c>
      <c r="I37" s="2">
        <v>45132</v>
      </c>
      <c r="J37">
        <v>3</v>
      </c>
      <c r="K37" t="s">
        <v>20</v>
      </c>
      <c r="L37">
        <v>2</v>
      </c>
      <c r="M37" t="s">
        <v>21</v>
      </c>
      <c r="N37" t="s">
        <v>22</v>
      </c>
      <c r="O37" t="s">
        <v>23</v>
      </c>
      <c r="P37" t="s">
        <v>54</v>
      </c>
      <c r="Q37" s="2">
        <v>45132</v>
      </c>
      <c r="R37" t="s">
        <v>54</v>
      </c>
      <c r="S37">
        <v>740</v>
      </c>
      <c r="T37">
        <v>1</v>
      </c>
    </row>
    <row r="38" spans="1:20" x14ac:dyDescent="0.25">
      <c r="A38" t="s">
        <v>72</v>
      </c>
      <c r="B38">
        <f t="shared" si="0"/>
        <v>1</v>
      </c>
      <c r="C38" t="s">
        <v>73</v>
      </c>
      <c r="D38" t="s">
        <v>477</v>
      </c>
      <c r="E38" s="1">
        <v>45184.379305555558</v>
      </c>
      <c r="F38" s="1">
        <v>45184.386840277781</v>
      </c>
      <c r="G38" t="s">
        <v>487</v>
      </c>
      <c r="H38" t="s">
        <v>479</v>
      </c>
      <c r="I38" s="2">
        <v>45184</v>
      </c>
      <c r="J38">
        <v>3</v>
      </c>
      <c r="K38" t="s">
        <v>20</v>
      </c>
      <c r="L38">
        <v>2</v>
      </c>
      <c r="M38" t="s">
        <v>21</v>
      </c>
      <c r="N38" t="s">
        <v>22</v>
      </c>
      <c r="O38" t="s">
        <v>23</v>
      </c>
      <c r="P38" t="s">
        <v>54</v>
      </c>
      <c r="Q38" s="2">
        <v>45184</v>
      </c>
      <c r="R38" t="s">
        <v>54</v>
      </c>
      <c r="S38">
        <v>840</v>
      </c>
      <c r="T38">
        <v>1</v>
      </c>
    </row>
    <row r="39" spans="1:20" x14ac:dyDescent="0.25">
      <c r="A39" t="s">
        <v>74</v>
      </c>
      <c r="B39">
        <f t="shared" si="0"/>
        <v>1</v>
      </c>
      <c r="C39" t="s">
        <v>75</v>
      </c>
      <c r="D39" t="s">
        <v>477</v>
      </c>
      <c r="E39" s="1">
        <v>45183.650092592594</v>
      </c>
      <c r="F39" s="1">
        <v>45183.659178240741</v>
      </c>
      <c r="G39" t="s">
        <v>487</v>
      </c>
      <c r="H39" t="s">
        <v>479</v>
      </c>
      <c r="I39" s="2">
        <v>45183</v>
      </c>
      <c r="J39">
        <v>3</v>
      </c>
      <c r="K39" t="s">
        <v>20</v>
      </c>
      <c r="L39">
        <v>2</v>
      </c>
      <c r="M39" t="s">
        <v>21</v>
      </c>
      <c r="N39" t="s">
        <v>22</v>
      </c>
      <c r="O39" t="s">
        <v>23</v>
      </c>
      <c r="P39" t="s">
        <v>54</v>
      </c>
      <c r="Q39" s="2">
        <v>45183</v>
      </c>
      <c r="R39" t="s">
        <v>54</v>
      </c>
      <c r="S39">
        <v>820</v>
      </c>
      <c r="T39">
        <v>1</v>
      </c>
    </row>
    <row r="40" spans="1:20" x14ac:dyDescent="0.25">
      <c r="A40" t="s">
        <v>77</v>
      </c>
      <c r="B40">
        <f t="shared" si="0"/>
        <v>1</v>
      </c>
      <c r="C40" t="s">
        <v>73</v>
      </c>
      <c r="D40" t="s">
        <v>477</v>
      </c>
      <c r="E40" s="1">
        <v>45186.53361111111</v>
      </c>
      <c r="F40" s="1">
        <v>45564.475092592591</v>
      </c>
      <c r="G40" t="s">
        <v>487</v>
      </c>
      <c r="H40" t="s">
        <v>479</v>
      </c>
      <c r="I40" s="2">
        <v>45184</v>
      </c>
      <c r="J40">
        <v>3</v>
      </c>
      <c r="K40" t="s">
        <v>20</v>
      </c>
      <c r="L40">
        <v>2</v>
      </c>
      <c r="M40" t="s">
        <v>21</v>
      </c>
      <c r="N40" t="s">
        <v>22</v>
      </c>
      <c r="O40" t="s">
        <v>23</v>
      </c>
      <c r="P40" t="s">
        <v>54</v>
      </c>
      <c r="Q40" s="2">
        <v>45184</v>
      </c>
      <c r="R40" t="s">
        <v>54</v>
      </c>
      <c r="S40">
        <v>830</v>
      </c>
      <c r="T40">
        <v>1</v>
      </c>
    </row>
    <row r="41" spans="1:20" x14ac:dyDescent="0.25">
      <c r="A41" t="s">
        <v>77</v>
      </c>
      <c r="B41">
        <f t="shared" si="0"/>
        <v>0</v>
      </c>
      <c r="C41" t="s">
        <v>73</v>
      </c>
      <c r="D41" t="s">
        <v>472</v>
      </c>
      <c r="E41" s="1">
        <v>45547.312245370369</v>
      </c>
      <c r="F41" s="1">
        <v>45547.334305555552</v>
      </c>
      <c r="G41" t="s">
        <v>473</v>
      </c>
      <c r="H41" t="s">
        <v>485</v>
      </c>
      <c r="I41" s="2">
        <v>45184</v>
      </c>
      <c r="J41">
        <v>3</v>
      </c>
      <c r="K41" t="s">
        <v>20</v>
      </c>
      <c r="L41">
        <v>2</v>
      </c>
      <c r="M41" t="s">
        <v>21</v>
      </c>
      <c r="N41" t="s">
        <v>22</v>
      </c>
      <c r="O41" t="s">
        <v>23</v>
      </c>
      <c r="P41" t="s">
        <v>54</v>
      </c>
      <c r="Q41" s="2">
        <v>45184</v>
      </c>
      <c r="R41" t="s">
        <v>54</v>
      </c>
      <c r="S41">
        <v>830</v>
      </c>
      <c r="T41">
        <v>1</v>
      </c>
    </row>
    <row r="42" spans="1:20" x14ac:dyDescent="0.25">
      <c r="A42" t="s">
        <v>77</v>
      </c>
      <c r="B42">
        <f t="shared" si="0"/>
        <v>0</v>
      </c>
      <c r="C42" t="s">
        <v>73</v>
      </c>
      <c r="D42" t="s">
        <v>475</v>
      </c>
      <c r="E42" s="1">
        <v>45547.347488425927</v>
      </c>
      <c r="F42" s="1">
        <v>45547.351886574077</v>
      </c>
      <c r="G42" t="s">
        <v>476</v>
      </c>
      <c r="H42" t="s">
        <v>476</v>
      </c>
      <c r="I42" s="2">
        <v>45184</v>
      </c>
      <c r="J42">
        <v>3</v>
      </c>
      <c r="K42" t="s">
        <v>20</v>
      </c>
      <c r="L42">
        <v>2</v>
      </c>
      <c r="M42" t="s">
        <v>21</v>
      </c>
      <c r="N42" t="s">
        <v>22</v>
      </c>
      <c r="O42" t="s">
        <v>23</v>
      </c>
      <c r="P42" t="s">
        <v>54</v>
      </c>
      <c r="Q42" s="2">
        <v>45184</v>
      </c>
      <c r="R42" t="s">
        <v>54</v>
      </c>
      <c r="S42">
        <v>830</v>
      </c>
      <c r="T42">
        <v>1</v>
      </c>
    </row>
    <row r="43" spans="1:20" x14ac:dyDescent="0.25">
      <c r="A43" t="s">
        <v>77</v>
      </c>
      <c r="B43">
        <f t="shared" si="0"/>
        <v>0</v>
      </c>
      <c r="C43" t="s">
        <v>73</v>
      </c>
      <c r="D43" t="s">
        <v>483</v>
      </c>
      <c r="E43" s="1">
        <v>45552.566435185188</v>
      </c>
      <c r="F43" s="1">
        <v>45552.619375000002</v>
      </c>
      <c r="G43" t="s">
        <v>484</v>
      </c>
      <c r="H43" t="s">
        <v>482</v>
      </c>
      <c r="I43" s="2">
        <v>45184</v>
      </c>
      <c r="J43">
        <v>3</v>
      </c>
      <c r="K43" t="s">
        <v>20</v>
      </c>
      <c r="L43">
        <v>2</v>
      </c>
      <c r="M43" t="s">
        <v>21</v>
      </c>
      <c r="N43" t="s">
        <v>22</v>
      </c>
      <c r="O43" t="s">
        <v>23</v>
      </c>
      <c r="P43" t="s">
        <v>54</v>
      </c>
      <c r="Q43" s="2">
        <v>45184</v>
      </c>
      <c r="R43" t="s">
        <v>54</v>
      </c>
      <c r="S43">
        <v>830</v>
      </c>
      <c r="T43">
        <v>1</v>
      </c>
    </row>
    <row r="44" spans="1:20" x14ac:dyDescent="0.25">
      <c r="A44" t="s">
        <v>79</v>
      </c>
      <c r="B44">
        <f t="shared" si="0"/>
        <v>1</v>
      </c>
      <c r="C44" t="s">
        <v>73</v>
      </c>
      <c r="D44" t="s">
        <v>477</v>
      </c>
      <c r="E44" s="1">
        <v>45185.571250000001</v>
      </c>
      <c r="F44" s="1">
        <v>45185.592280092591</v>
      </c>
      <c r="G44" t="s">
        <v>487</v>
      </c>
      <c r="H44" t="s">
        <v>479</v>
      </c>
      <c r="I44" s="2">
        <v>45184</v>
      </c>
      <c r="J44">
        <v>3</v>
      </c>
      <c r="K44" t="s">
        <v>20</v>
      </c>
      <c r="L44">
        <v>2</v>
      </c>
      <c r="M44" t="s">
        <v>21</v>
      </c>
      <c r="N44" t="s">
        <v>22</v>
      </c>
      <c r="O44" t="s">
        <v>23</v>
      </c>
      <c r="P44" t="s">
        <v>54</v>
      </c>
      <c r="Q44" s="2">
        <v>45184</v>
      </c>
      <c r="R44" t="s">
        <v>54</v>
      </c>
      <c r="S44">
        <v>820</v>
      </c>
      <c r="T44">
        <v>1</v>
      </c>
    </row>
    <row r="45" spans="1:20" x14ac:dyDescent="0.25">
      <c r="A45" t="s">
        <v>80</v>
      </c>
      <c r="B45">
        <f t="shared" si="0"/>
        <v>1</v>
      </c>
      <c r="C45" t="s">
        <v>81</v>
      </c>
      <c r="D45" t="s">
        <v>477</v>
      </c>
      <c r="E45" s="1">
        <v>44848.664652777778</v>
      </c>
      <c r="F45" s="1">
        <v>45733.875451388885</v>
      </c>
      <c r="G45" t="s">
        <v>487</v>
      </c>
      <c r="H45" t="s">
        <v>479</v>
      </c>
      <c r="I45" s="2">
        <v>44848</v>
      </c>
      <c r="J45">
        <v>3</v>
      </c>
      <c r="K45" t="s">
        <v>20</v>
      </c>
      <c r="L45">
        <v>2</v>
      </c>
      <c r="M45" t="s">
        <v>21</v>
      </c>
      <c r="N45" t="s">
        <v>22</v>
      </c>
      <c r="O45" t="s">
        <v>23</v>
      </c>
      <c r="P45" t="s">
        <v>54</v>
      </c>
      <c r="Q45" s="2">
        <v>44848</v>
      </c>
      <c r="R45" t="s">
        <v>54</v>
      </c>
      <c r="S45">
        <v>790</v>
      </c>
      <c r="T45">
        <v>1</v>
      </c>
    </row>
    <row r="46" spans="1:20" x14ac:dyDescent="0.25">
      <c r="A46" t="s">
        <v>80</v>
      </c>
      <c r="B46">
        <f t="shared" si="0"/>
        <v>0</v>
      </c>
      <c r="C46" t="s">
        <v>81</v>
      </c>
      <c r="D46" t="s">
        <v>472</v>
      </c>
      <c r="E46" s="1">
        <v>45531.318136574075</v>
      </c>
      <c r="F46" s="1">
        <v>45531.57476851852</v>
      </c>
      <c r="G46" t="s">
        <v>473</v>
      </c>
      <c r="H46" t="s">
        <v>485</v>
      </c>
      <c r="I46" s="2">
        <v>44848</v>
      </c>
      <c r="J46">
        <v>3</v>
      </c>
      <c r="K46" t="s">
        <v>20</v>
      </c>
      <c r="L46">
        <v>2</v>
      </c>
      <c r="M46" t="s">
        <v>21</v>
      </c>
      <c r="N46" t="s">
        <v>22</v>
      </c>
      <c r="O46" t="s">
        <v>23</v>
      </c>
      <c r="P46" t="s">
        <v>54</v>
      </c>
      <c r="Q46" s="2">
        <v>44848</v>
      </c>
      <c r="R46" t="s">
        <v>54</v>
      </c>
      <c r="S46">
        <v>790</v>
      </c>
      <c r="T46">
        <v>1</v>
      </c>
    </row>
    <row r="47" spans="1:20" x14ac:dyDescent="0.25">
      <c r="A47" t="s">
        <v>80</v>
      </c>
      <c r="B47">
        <f t="shared" si="0"/>
        <v>0</v>
      </c>
      <c r="C47" t="s">
        <v>81</v>
      </c>
      <c r="D47" t="s">
        <v>475</v>
      </c>
      <c r="E47" s="1">
        <v>45531.603229166663</v>
      </c>
      <c r="F47" s="1">
        <v>45531.608796296299</v>
      </c>
      <c r="G47" t="s">
        <v>476</v>
      </c>
      <c r="H47" t="s">
        <v>476</v>
      </c>
      <c r="I47" s="2">
        <v>44848</v>
      </c>
      <c r="J47">
        <v>3</v>
      </c>
      <c r="K47" t="s">
        <v>20</v>
      </c>
      <c r="L47">
        <v>2</v>
      </c>
      <c r="M47" t="s">
        <v>21</v>
      </c>
      <c r="N47" t="s">
        <v>22</v>
      </c>
      <c r="O47" t="s">
        <v>23</v>
      </c>
      <c r="P47" t="s">
        <v>54</v>
      </c>
      <c r="Q47" s="2">
        <v>44848</v>
      </c>
      <c r="R47" t="s">
        <v>54</v>
      </c>
      <c r="S47">
        <v>790</v>
      </c>
      <c r="T47">
        <v>1</v>
      </c>
    </row>
    <row r="48" spans="1:20" x14ac:dyDescent="0.25">
      <c r="A48" t="s">
        <v>80</v>
      </c>
      <c r="B48">
        <f t="shared" si="0"/>
        <v>0</v>
      </c>
      <c r="C48" t="s">
        <v>81</v>
      </c>
      <c r="D48" t="s">
        <v>483</v>
      </c>
      <c r="E48" s="1">
        <v>45582.316388888888</v>
      </c>
      <c r="F48" s="1">
        <v>45582.404780092591</v>
      </c>
      <c r="G48" t="s">
        <v>484</v>
      </c>
      <c r="H48" t="s">
        <v>482</v>
      </c>
      <c r="I48" s="2">
        <v>44848</v>
      </c>
      <c r="J48">
        <v>3</v>
      </c>
      <c r="K48" t="s">
        <v>20</v>
      </c>
      <c r="L48">
        <v>2</v>
      </c>
      <c r="M48" t="s">
        <v>21</v>
      </c>
      <c r="N48" t="s">
        <v>22</v>
      </c>
      <c r="O48" t="s">
        <v>23</v>
      </c>
      <c r="P48" t="s">
        <v>54</v>
      </c>
      <c r="Q48" s="2">
        <v>44848</v>
      </c>
      <c r="R48" t="s">
        <v>54</v>
      </c>
      <c r="S48">
        <v>790</v>
      </c>
      <c r="T48">
        <v>1</v>
      </c>
    </row>
    <row r="49" spans="1:20" x14ac:dyDescent="0.25">
      <c r="A49" t="s">
        <v>82</v>
      </c>
      <c r="B49">
        <f t="shared" si="0"/>
        <v>1</v>
      </c>
      <c r="C49" t="s">
        <v>75</v>
      </c>
      <c r="D49" t="s">
        <v>477</v>
      </c>
      <c r="E49" s="1">
        <v>45183.41946759259</v>
      </c>
      <c r="F49" s="1">
        <v>45183.426064814812</v>
      </c>
      <c r="G49" t="s">
        <v>487</v>
      </c>
      <c r="H49" t="s">
        <v>479</v>
      </c>
      <c r="I49" s="2">
        <v>45183</v>
      </c>
      <c r="J49">
        <v>3</v>
      </c>
      <c r="K49" t="s">
        <v>20</v>
      </c>
      <c r="L49">
        <v>2</v>
      </c>
      <c r="M49" t="s">
        <v>21</v>
      </c>
      <c r="N49" t="s">
        <v>22</v>
      </c>
      <c r="O49" t="s">
        <v>23</v>
      </c>
      <c r="P49" t="s">
        <v>54</v>
      </c>
      <c r="Q49" s="2">
        <v>45183</v>
      </c>
      <c r="R49" t="s">
        <v>54</v>
      </c>
      <c r="S49">
        <v>600</v>
      </c>
      <c r="T49">
        <v>1</v>
      </c>
    </row>
    <row r="50" spans="1:20" x14ac:dyDescent="0.25">
      <c r="A50" t="s">
        <v>83</v>
      </c>
      <c r="B50">
        <f t="shared" si="0"/>
        <v>1</v>
      </c>
      <c r="C50" t="s">
        <v>84</v>
      </c>
      <c r="D50" t="s">
        <v>477</v>
      </c>
      <c r="E50" s="1">
        <v>45182.571099537039</v>
      </c>
      <c r="F50" s="1">
        <v>45182.577939814815</v>
      </c>
      <c r="G50" t="s">
        <v>487</v>
      </c>
      <c r="H50" t="s">
        <v>479</v>
      </c>
      <c r="I50" s="2">
        <v>45182</v>
      </c>
      <c r="J50">
        <v>3</v>
      </c>
      <c r="K50" t="s">
        <v>20</v>
      </c>
      <c r="L50">
        <v>2</v>
      </c>
      <c r="M50" t="s">
        <v>21</v>
      </c>
      <c r="N50" t="s">
        <v>22</v>
      </c>
      <c r="O50" t="s">
        <v>23</v>
      </c>
      <c r="P50" t="s">
        <v>54</v>
      </c>
      <c r="Q50" s="2">
        <v>45182</v>
      </c>
      <c r="R50" t="s">
        <v>54</v>
      </c>
      <c r="S50">
        <v>670</v>
      </c>
      <c r="T50">
        <v>1</v>
      </c>
    </row>
    <row r="51" spans="1:20" x14ac:dyDescent="0.25">
      <c r="A51" t="s">
        <v>85</v>
      </c>
      <c r="B51">
        <f t="shared" si="0"/>
        <v>1</v>
      </c>
      <c r="C51" t="s">
        <v>86</v>
      </c>
      <c r="D51" t="s">
        <v>477</v>
      </c>
      <c r="E51" s="1">
        <v>44478.443726851852</v>
      </c>
      <c r="F51" s="1">
        <v>45224.713831018518</v>
      </c>
      <c r="G51" t="s">
        <v>487</v>
      </c>
      <c r="H51" t="s">
        <v>479</v>
      </c>
      <c r="I51" s="2">
        <v>44478</v>
      </c>
      <c r="J51">
        <v>3</v>
      </c>
      <c r="K51" t="s">
        <v>20</v>
      </c>
      <c r="L51">
        <v>2</v>
      </c>
      <c r="M51" t="s">
        <v>21</v>
      </c>
      <c r="N51" t="s">
        <v>22</v>
      </c>
      <c r="O51" t="s">
        <v>23</v>
      </c>
      <c r="P51" t="s">
        <v>54</v>
      </c>
      <c r="Q51" s="2">
        <v>44478</v>
      </c>
      <c r="R51" t="s">
        <v>54</v>
      </c>
      <c r="S51">
        <v>760</v>
      </c>
      <c r="T51">
        <v>1</v>
      </c>
    </row>
    <row r="52" spans="1:20" x14ac:dyDescent="0.25">
      <c r="A52" t="s">
        <v>85</v>
      </c>
      <c r="B52">
        <f t="shared" si="0"/>
        <v>0</v>
      </c>
      <c r="C52" t="s">
        <v>86</v>
      </c>
      <c r="D52" t="s">
        <v>472</v>
      </c>
      <c r="E52" s="1">
        <v>45172.293171296296</v>
      </c>
      <c r="F52" s="1">
        <v>45172.325694444444</v>
      </c>
      <c r="G52" t="s">
        <v>473</v>
      </c>
      <c r="H52" t="s">
        <v>491</v>
      </c>
      <c r="I52" s="2">
        <v>44478</v>
      </c>
      <c r="J52">
        <v>3</v>
      </c>
      <c r="K52" t="s">
        <v>20</v>
      </c>
      <c r="L52">
        <v>2</v>
      </c>
      <c r="M52" t="s">
        <v>21</v>
      </c>
      <c r="N52" t="s">
        <v>22</v>
      </c>
      <c r="O52" t="s">
        <v>23</v>
      </c>
      <c r="P52" t="s">
        <v>54</v>
      </c>
      <c r="Q52" s="2">
        <v>44478</v>
      </c>
      <c r="R52" t="s">
        <v>54</v>
      </c>
      <c r="S52">
        <v>760</v>
      </c>
      <c r="T52">
        <v>1</v>
      </c>
    </row>
    <row r="53" spans="1:20" x14ac:dyDescent="0.25">
      <c r="A53" t="s">
        <v>85</v>
      </c>
      <c r="B53">
        <f t="shared" si="0"/>
        <v>0</v>
      </c>
      <c r="C53" t="s">
        <v>86</v>
      </c>
      <c r="D53" t="s">
        <v>475</v>
      </c>
      <c r="E53" s="1">
        <v>45172.350902777776</v>
      </c>
      <c r="F53" s="1">
        <v>45172.358530092592</v>
      </c>
      <c r="G53" t="s">
        <v>476</v>
      </c>
      <c r="H53" t="s">
        <v>476</v>
      </c>
      <c r="I53" s="2">
        <v>44478</v>
      </c>
      <c r="J53">
        <v>3</v>
      </c>
      <c r="K53" t="s">
        <v>20</v>
      </c>
      <c r="L53">
        <v>2</v>
      </c>
      <c r="M53" t="s">
        <v>21</v>
      </c>
      <c r="N53" t="s">
        <v>22</v>
      </c>
      <c r="O53" t="s">
        <v>23</v>
      </c>
      <c r="P53" t="s">
        <v>54</v>
      </c>
      <c r="Q53" s="2">
        <v>44478</v>
      </c>
      <c r="R53" t="s">
        <v>54</v>
      </c>
      <c r="S53">
        <v>760</v>
      </c>
      <c r="T53">
        <v>1</v>
      </c>
    </row>
    <row r="54" spans="1:20" x14ac:dyDescent="0.25">
      <c r="A54" t="s">
        <v>85</v>
      </c>
      <c r="B54">
        <f t="shared" si="0"/>
        <v>0</v>
      </c>
      <c r="C54" t="s">
        <v>86</v>
      </c>
      <c r="D54" t="s">
        <v>489</v>
      </c>
      <c r="E54" s="1">
        <v>45173.499259259261</v>
      </c>
      <c r="F54" s="1">
        <v>45173.5309375</v>
      </c>
      <c r="G54" t="s">
        <v>490</v>
      </c>
      <c r="H54" t="s">
        <v>476</v>
      </c>
      <c r="I54" s="2">
        <v>44478</v>
      </c>
      <c r="J54">
        <v>3</v>
      </c>
      <c r="K54" t="s">
        <v>20</v>
      </c>
      <c r="L54">
        <v>2</v>
      </c>
      <c r="M54" t="s">
        <v>21</v>
      </c>
      <c r="N54" t="s">
        <v>22</v>
      </c>
      <c r="O54" t="s">
        <v>23</v>
      </c>
      <c r="P54" t="s">
        <v>54</v>
      </c>
      <c r="Q54" s="2">
        <v>44478</v>
      </c>
      <c r="R54" t="s">
        <v>54</v>
      </c>
      <c r="S54">
        <v>760</v>
      </c>
      <c r="T54">
        <v>1</v>
      </c>
    </row>
    <row r="55" spans="1:20" x14ac:dyDescent="0.25">
      <c r="A55" t="s">
        <v>85</v>
      </c>
      <c r="B55">
        <f t="shared" si="0"/>
        <v>0</v>
      </c>
      <c r="C55" t="s">
        <v>86</v>
      </c>
      <c r="D55" t="s">
        <v>483</v>
      </c>
      <c r="E55" s="1">
        <v>45214.320972222224</v>
      </c>
      <c r="F55" s="1">
        <v>45214.385266203702</v>
      </c>
      <c r="G55" t="s">
        <v>484</v>
      </c>
      <c r="H55" t="s">
        <v>482</v>
      </c>
      <c r="I55" s="2">
        <v>44478</v>
      </c>
      <c r="J55">
        <v>3</v>
      </c>
      <c r="K55" t="s">
        <v>20</v>
      </c>
      <c r="L55">
        <v>2</v>
      </c>
      <c r="M55" t="s">
        <v>21</v>
      </c>
      <c r="N55" t="s">
        <v>22</v>
      </c>
      <c r="O55" t="s">
        <v>23</v>
      </c>
      <c r="P55" t="s">
        <v>54</v>
      </c>
      <c r="Q55" s="2">
        <v>44478</v>
      </c>
      <c r="R55" t="s">
        <v>54</v>
      </c>
      <c r="S55">
        <v>760</v>
      </c>
      <c r="T55">
        <v>1</v>
      </c>
    </row>
    <row r="56" spans="1:20" x14ac:dyDescent="0.25">
      <c r="A56" t="s">
        <v>87</v>
      </c>
      <c r="B56">
        <f t="shared" si="0"/>
        <v>1</v>
      </c>
      <c r="C56" t="s">
        <v>88</v>
      </c>
      <c r="D56" t="s">
        <v>472</v>
      </c>
      <c r="E56" s="1">
        <v>45542.716168981482</v>
      </c>
      <c r="F56" s="1">
        <v>45542.748032407406</v>
      </c>
      <c r="G56" t="s">
        <v>473</v>
      </c>
      <c r="H56" t="s">
        <v>474</v>
      </c>
      <c r="I56" s="2">
        <v>44685</v>
      </c>
      <c r="J56">
        <v>3</v>
      </c>
      <c r="K56" t="s">
        <v>20</v>
      </c>
      <c r="L56">
        <v>2</v>
      </c>
      <c r="M56" t="s">
        <v>21</v>
      </c>
      <c r="N56" t="s">
        <v>22</v>
      </c>
      <c r="O56" t="s">
        <v>23</v>
      </c>
      <c r="P56" t="s">
        <v>26</v>
      </c>
      <c r="Q56" s="2">
        <v>44683</v>
      </c>
      <c r="R56" t="s">
        <v>27</v>
      </c>
      <c r="S56">
        <v>195</v>
      </c>
      <c r="T56">
        <v>1</v>
      </c>
    </row>
    <row r="57" spans="1:20" x14ac:dyDescent="0.25">
      <c r="A57" t="s">
        <v>87</v>
      </c>
      <c r="B57">
        <f t="shared" si="0"/>
        <v>0</v>
      </c>
      <c r="C57" t="s">
        <v>88</v>
      </c>
      <c r="D57" t="s">
        <v>475</v>
      </c>
      <c r="E57" s="1">
        <v>45542.770173611112</v>
      </c>
      <c r="F57" s="1">
        <v>45542.778171296297</v>
      </c>
      <c r="G57" t="s">
        <v>476</v>
      </c>
      <c r="H57" t="s">
        <v>476</v>
      </c>
      <c r="I57" s="2">
        <v>44685</v>
      </c>
      <c r="J57">
        <v>3</v>
      </c>
      <c r="K57" t="s">
        <v>20</v>
      </c>
      <c r="L57">
        <v>2</v>
      </c>
      <c r="M57" t="s">
        <v>21</v>
      </c>
      <c r="N57" t="s">
        <v>22</v>
      </c>
      <c r="O57" t="s">
        <v>23</v>
      </c>
      <c r="P57" t="s">
        <v>26</v>
      </c>
      <c r="Q57" s="2">
        <v>44683</v>
      </c>
      <c r="R57" t="s">
        <v>27</v>
      </c>
      <c r="S57">
        <v>195</v>
      </c>
      <c r="T57">
        <v>1</v>
      </c>
    </row>
    <row r="58" spans="1:20" x14ac:dyDescent="0.25">
      <c r="A58" t="s">
        <v>87</v>
      </c>
      <c r="B58">
        <f t="shared" si="0"/>
        <v>0</v>
      </c>
      <c r="C58" t="s">
        <v>88</v>
      </c>
      <c r="D58" t="s">
        <v>483</v>
      </c>
      <c r="E58" s="1">
        <v>45611.648668981485</v>
      </c>
      <c r="F58" s="1">
        <v>45611.658055555556</v>
      </c>
      <c r="G58" t="s">
        <v>484</v>
      </c>
      <c r="H58" t="s">
        <v>492</v>
      </c>
      <c r="I58" s="2">
        <v>44685</v>
      </c>
      <c r="J58">
        <v>3</v>
      </c>
      <c r="K58" t="s">
        <v>20</v>
      </c>
      <c r="L58">
        <v>2</v>
      </c>
      <c r="M58" t="s">
        <v>21</v>
      </c>
      <c r="N58" t="s">
        <v>22</v>
      </c>
      <c r="O58" t="s">
        <v>23</v>
      </c>
      <c r="P58" t="s">
        <v>26</v>
      </c>
      <c r="Q58" s="2">
        <v>44683</v>
      </c>
      <c r="R58" t="s">
        <v>27</v>
      </c>
      <c r="S58">
        <v>195</v>
      </c>
      <c r="T58">
        <v>1</v>
      </c>
    </row>
    <row r="59" spans="1:20" x14ac:dyDescent="0.25">
      <c r="A59" t="s">
        <v>87</v>
      </c>
      <c r="B59">
        <f t="shared" si="0"/>
        <v>0</v>
      </c>
      <c r="C59" t="s">
        <v>88</v>
      </c>
      <c r="D59" t="s">
        <v>477</v>
      </c>
      <c r="E59" s="1">
        <v>45651.659745370373</v>
      </c>
      <c r="F59" s="1">
        <v>45651.814641203702</v>
      </c>
      <c r="G59" t="s">
        <v>478</v>
      </c>
      <c r="H59" t="s">
        <v>479</v>
      </c>
      <c r="I59" s="2">
        <v>44685</v>
      </c>
      <c r="J59">
        <v>3</v>
      </c>
      <c r="K59" t="s">
        <v>20</v>
      </c>
      <c r="L59">
        <v>2</v>
      </c>
      <c r="M59" t="s">
        <v>21</v>
      </c>
      <c r="N59" t="s">
        <v>22</v>
      </c>
      <c r="O59" t="s">
        <v>23</v>
      </c>
      <c r="P59" t="s">
        <v>26</v>
      </c>
      <c r="Q59" s="2">
        <v>44683</v>
      </c>
      <c r="R59" t="s">
        <v>27</v>
      </c>
      <c r="S59">
        <v>195</v>
      </c>
      <c r="T59">
        <v>1</v>
      </c>
    </row>
    <row r="60" spans="1:20" x14ac:dyDescent="0.25">
      <c r="A60" t="s">
        <v>90</v>
      </c>
      <c r="B60">
        <f t="shared" si="0"/>
        <v>1</v>
      </c>
      <c r="C60" t="s">
        <v>91</v>
      </c>
      <c r="D60" t="s">
        <v>489</v>
      </c>
      <c r="E60" s="1">
        <v>45518.585821759261</v>
      </c>
      <c r="F60" s="1">
        <v>45518.63958333333</v>
      </c>
      <c r="G60" t="s">
        <v>493</v>
      </c>
      <c r="H60" t="s">
        <v>476</v>
      </c>
      <c r="I60" s="2">
        <v>44691</v>
      </c>
      <c r="J60">
        <v>3</v>
      </c>
      <c r="K60" t="s">
        <v>20</v>
      </c>
      <c r="L60">
        <v>2</v>
      </c>
      <c r="M60" t="s">
        <v>21</v>
      </c>
      <c r="N60" t="s">
        <v>22</v>
      </c>
      <c r="O60" t="s">
        <v>23</v>
      </c>
      <c r="P60" t="s">
        <v>26</v>
      </c>
      <c r="Q60" s="2">
        <v>44690</v>
      </c>
      <c r="R60" t="s">
        <v>27</v>
      </c>
      <c r="S60">
        <v>166</v>
      </c>
      <c r="T60">
        <v>1</v>
      </c>
    </row>
    <row r="61" spans="1:20" x14ac:dyDescent="0.25">
      <c r="A61" t="s">
        <v>90</v>
      </c>
      <c r="B61">
        <f t="shared" si="0"/>
        <v>0</v>
      </c>
      <c r="C61" t="s">
        <v>91</v>
      </c>
      <c r="D61" t="s">
        <v>480</v>
      </c>
      <c r="E61" s="1">
        <v>45665.376631944448</v>
      </c>
      <c r="F61" s="1">
        <v>45665.390081018515</v>
      </c>
      <c r="G61" t="s">
        <v>481</v>
      </c>
      <c r="H61" t="s">
        <v>495</v>
      </c>
      <c r="I61" s="2">
        <v>44691</v>
      </c>
      <c r="J61">
        <v>3</v>
      </c>
      <c r="K61" t="s">
        <v>20</v>
      </c>
      <c r="L61">
        <v>2</v>
      </c>
      <c r="M61" t="s">
        <v>21</v>
      </c>
      <c r="N61" t="s">
        <v>22</v>
      </c>
      <c r="O61" t="s">
        <v>23</v>
      </c>
      <c r="P61" t="s">
        <v>26</v>
      </c>
      <c r="Q61" s="2">
        <v>44690</v>
      </c>
      <c r="R61" t="s">
        <v>27</v>
      </c>
      <c r="S61">
        <v>166</v>
      </c>
      <c r="T61">
        <v>1</v>
      </c>
    </row>
    <row r="62" spans="1:20" x14ac:dyDescent="0.25">
      <c r="A62" t="s">
        <v>90</v>
      </c>
      <c r="B62">
        <f t="shared" si="0"/>
        <v>0</v>
      </c>
      <c r="C62" t="s">
        <v>91</v>
      </c>
      <c r="D62" t="s">
        <v>483</v>
      </c>
      <c r="E62" s="1">
        <v>45731.616493055553</v>
      </c>
      <c r="F62" s="1">
        <v>45733.452939814815</v>
      </c>
      <c r="G62" t="s">
        <v>484</v>
      </c>
      <c r="H62" t="s">
        <v>494</v>
      </c>
      <c r="I62" s="2">
        <v>44691</v>
      </c>
      <c r="J62">
        <v>3</v>
      </c>
      <c r="K62" t="s">
        <v>20</v>
      </c>
      <c r="L62">
        <v>2</v>
      </c>
      <c r="M62" t="s">
        <v>21</v>
      </c>
      <c r="N62" t="s">
        <v>22</v>
      </c>
      <c r="O62" t="s">
        <v>23</v>
      </c>
      <c r="P62" t="s">
        <v>26</v>
      </c>
      <c r="Q62" s="2">
        <v>44690</v>
      </c>
      <c r="R62" t="s">
        <v>27</v>
      </c>
      <c r="S62">
        <v>166</v>
      </c>
      <c r="T62">
        <v>1</v>
      </c>
    </row>
    <row r="63" spans="1:20" x14ac:dyDescent="0.25">
      <c r="A63" t="s">
        <v>90</v>
      </c>
      <c r="B63">
        <f t="shared" si="0"/>
        <v>0</v>
      </c>
      <c r="C63" t="s">
        <v>91</v>
      </c>
      <c r="D63" t="s">
        <v>477</v>
      </c>
      <c r="E63" s="1">
        <v>45742.402789351851</v>
      </c>
      <c r="F63" s="1">
        <v>45745.53628472222</v>
      </c>
      <c r="G63" t="s">
        <v>478</v>
      </c>
      <c r="H63" t="s">
        <v>479</v>
      </c>
      <c r="I63" s="2">
        <v>44691</v>
      </c>
      <c r="J63">
        <v>3</v>
      </c>
      <c r="K63" t="s">
        <v>20</v>
      </c>
      <c r="L63">
        <v>2</v>
      </c>
      <c r="M63" t="s">
        <v>21</v>
      </c>
      <c r="N63" t="s">
        <v>22</v>
      </c>
      <c r="O63" t="s">
        <v>23</v>
      </c>
      <c r="P63" t="s">
        <v>26</v>
      </c>
      <c r="Q63" s="2">
        <v>44690</v>
      </c>
      <c r="R63" t="s">
        <v>27</v>
      </c>
      <c r="S63">
        <v>166</v>
      </c>
      <c r="T63">
        <v>1</v>
      </c>
    </row>
    <row r="64" spans="1:20" x14ac:dyDescent="0.25">
      <c r="A64" t="s">
        <v>92</v>
      </c>
      <c r="B64">
        <f t="shared" si="0"/>
        <v>1</v>
      </c>
      <c r="C64" t="s">
        <v>93</v>
      </c>
      <c r="D64" t="s">
        <v>472</v>
      </c>
      <c r="E64" s="1">
        <v>45547.418229166666</v>
      </c>
      <c r="F64" s="1">
        <v>45547.439768518518</v>
      </c>
      <c r="G64" t="s">
        <v>473</v>
      </c>
      <c r="H64" t="s">
        <v>496</v>
      </c>
      <c r="I64" s="2">
        <v>44693</v>
      </c>
      <c r="J64">
        <v>3</v>
      </c>
      <c r="K64" t="s">
        <v>20</v>
      </c>
      <c r="L64">
        <v>2</v>
      </c>
      <c r="M64" t="s">
        <v>21</v>
      </c>
      <c r="N64" t="s">
        <v>22</v>
      </c>
      <c r="O64" t="s">
        <v>23</v>
      </c>
      <c r="P64" t="s">
        <v>26</v>
      </c>
      <c r="Q64" s="2">
        <v>44691</v>
      </c>
      <c r="R64" t="s">
        <v>27</v>
      </c>
      <c r="S64">
        <v>167</v>
      </c>
      <c r="T64">
        <v>1</v>
      </c>
    </row>
    <row r="65" spans="1:20" x14ac:dyDescent="0.25">
      <c r="A65" t="s">
        <v>92</v>
      </c>
      <c r="B65">
        <f t="shared" si="0"/>
        <v>0</v>
      </c>
      <c r="C65" t="s">
        <v>93</v>
      </c>
      <c r="D65" t="s">
        <v>475</v>
      </c>
      <c r="E65" s="1">
        <v>45547.464212962965</v>
      </c>
      <c r="F65" s="1">
        <v>45547.467870370368</v>
      </c>
      <c r="G65" t="s">
        <v>476</v>
      </c>
      <c r="H65" t="s">
        <v>476</v>
      </c>
      <c r="I65" s="2">
        <v>44693</v>
      </c>
      <c r="J65">
        <v>3</v>
      </c>
      <c r="K65" t="s">
        <v>20</v>
      </c>
      <c r="L65">
        <v>2</v>
      </c>
      <c r="M65" t="s">
        <v>21</v>
      </c>
      <c r="N65" t="s">
        <v>22</v>
      </c>
      <c r="O65" t="s">
        <v>23</v>
      </c>
      <c r="P65" t="s">
        <v>26</v>
      </c>
      <c r="Q65" s="2">
        <v>44691</v>
      </c>
      <c r="R65" t="s">
        <v>27</v>
      </c>
      <c r="S65">
        <v>167</v>
      </c>
      <c r="T65">
        <v>1</v>
      </c>
    </row>
    <row r="66" spans="1:20" x14ac:dyDescent="0.25">
      <c r="A66" t="s">
        <v>92</v>
      </c>
      <c r="B66">
        <f t="shared" si="0"/>
        <v>0</v>
      </c>
      <c r="C66" t="s">
        <v>93</v>
      </c>
      <c r="D66" t="s">
        <v>480</v>
      </c>
      <c r="E66" s="1">
        <v>45555.251250000001</v>
      </c>
      <c r="F66" s="1">
        <v>45555.284120370372</v>
      </c>
      <c r="G66" t="s">
        <v>481</v>
      </c>
      <c r="H66" t="s">
        <v>482</v>
      </c>
      <c r="I66" s="2">
        <v>44693</v>
      </c>
      <c r="J66">
        <v>3</v>
      </c>
      <c r="K66" t="s">
        <v>20</v>
      </c>
      <c r="L66">
        <v>2</v>
      </c>
      <c r="M66" t="s">
        <v>21</v>
      </c>
      <c r="N66" t="s">
        <v>22</v>
      </c>
      <c r="O66" t="s">
        <v>23</v>
      </c>
      <c r="P66" t="s">
        <v>26</v>
      </c>
      <c r="Q66" s="2">
        <v>44691</v>
      </c>
      <c r="R66" t="s">
        <v>27</v>
      </c>
      <c r="S66">
        <v>167</v>
      </c>
      <c r="T66">
        <v>1</v>
      </c>
    </row>
    <row r="67" spans="1:20" x14ac:dyDescent="0.25">
      <c r="A67" t="s">
        <v>92</v>
      </c>
      <c r="B67">
        <f t="shared" ref="B67:B130" si="1">IF(A67=A66,0,1)</f>
        <v>0</v>
      </c>
      <c r="C67" t="s">
        <v>93</v>
      </c>
      <c r="D67" t="s">
        <v>477</v>
      </c>
      <c r="E67" s="1">
        <v>45565.630972222221</v>
      </c>
      <c r="F67" s="1">
        <v>45566.502581018518</v>
      </c>
      <c r="G67" t="s">
        <v>478</v>
      </c>
      <c r="H67" t="s">
        <v>479</v>
      </c>
      <c r="I67" s="2">
        <v>44693</v>
      </c>
      <c r="J67">
        <v>3</v>
      </c>
      <c r="K67" t="s">
        <v>20</v>
      </c>
      <c r="L67">
        <v>2</v>
      </c>
      <c r="M67" t="s">
        <v>21</v>
      </c>
      <c r="N67" t="s">
        <v>22</v>
      </c>
      <c r="O67" t="s">
        <v>23</v>
      </c>
      <c r="P67" t="s">
        <v>26</v>
      </c>
      <c r="Q67" s="2">
        <v>44691</v>
      </c>
      <c r="R67" t="s">
        <v>27</v>
      </c>
      <c r="S67">
        <v>167</v>
      </c>
      <c r="T67">
        <v>1</v>
      </c>
    </row>
    <row r="68" spans="1:20" x14ac:dyDescent="0.25">
      <c r="A68" t="s">
        <v>94</v>
      </c>
      <c r="B68">
        <f t="shared" si="1"/>
        <v>1</v>
      </c>
      <c r="C68" t="s">
        <v>95</v>
      </c>
      <c r="D68" t="s">
        <v>497</v>
      </c>
      <c r="E68" s="1">
        <v>45522.578981481478</v>
      </c>
      <c r="F68" s="1">
        <v>45522.660300925927</v>
      </c>
      <c r="G68" t="s">
        <v>498</v>
      </c>
      <c r="H68" t="s">
        <v>498</v>
      </c>
      <c r="I68" s="2">
        <v>44685</v>
      </c>
      <c r="J68">
        <v>3</v>
      </c>
      <c r="K68" t="s">
        <v>20</v>
      </c>
      <c r="L68">
        <v>2</v>
      </c>
      <c r="M68" t="s">
        <v>21</v>
      </c>
      <c r="N68" t="s">
        <v>22</v>
      </c>
      <c r="O68" t="s">
        <v>23</v>
      </c>
      <c r="P68" t="s">
        <v>26</v>
      </c>
      <c r="Q68" s="2">
        <v>44683</v>
      </c>
      <c r="R68" t="s">
        <v>27</v>
      </c>
      <c r="S68">
        <v>212</v>
      </c>
      <c r="T68">
        <v>1</v>
      </c>
    </row>
    <row r="69" spans="1:20" x14ac:dyDescent="0.25">
      <c r="A69" t="s">
        <v>94</v>
      </c>
      <c r="B69">
        <f t="shared" si="1"/>
        <v>0</v>
      </c>
      <c r="C69" t="s">
        <v>95</v>
      </c>
      <c r="D69" t="s">
        <v>475</v>
      </c>
      <c r="E69" s="1">
        <v>45522.705312500002</v>
      </c>
      <c r="F69" s="1">
        <v>45522.711793981478</v>
      </c>
      <c r="G69" t="s">
        <v>476</v>
      </c>
      <c r="H69" t="s">
        <v>476</v>
      </c>
      <c r="I69" s="2">
        <v>44685</v>
      </c>
      <c r="J69">
        <v>3</v>
      </c>
      <c r="K69" t="s">
        <v>20</v>
      </c>
      <c r="L69">
        <v>2</v>
      </c>
      <c r="M69" t="s">
        <v>21</v>
      </c>
      <c r="N69" t="s">
        <v>22</v>
      </c>
      <c r="O69" t="s">
        <v>23</v>
      </c>
      <c r="P69" t="s">
        <v>26</v>
      </c>
      <c r="Q69" s="2">
        <v>44683</v>
      </c>
      <c r="R69" t="s">
        <v>27</v>
      </c>
      <c r="S69">
        <v>212</v>
      </c>
      <c r="T69">
        <v>1</v>
      </c>
    </row>
    <row r="70" spans="1:20" x14ac:dyDescent="0.25">
      <c r="A70" t="s">
        <v>94</v>
      </c>
      <c r="B70">
        <f t="shared" si="1"/>
        <v>0</v>
      </c>
      <c r="C70" t="s">
        <v>95</v>
      </c>
      <c r="D70" t="s">
        <v>480</v>
      </c>
      <c r="E70" s="1">
        <v>45548.266099537039</v>
      </c>
      <c r="F70" s="1">
        <v>45548.306226851855</v>
      </c>
      <c r="G70" t="s">
        <v>481</v>
      </c>
      <c r="H70" t="s">
        <v>482</v>
      </c>
      <c r="I70" s="2">
        <v>44685</v>
      </c>
      <c r="J70">
        <v>3</v>
      </c>
      <c r="K70" t="s">
        <v>20</v>
      </c>
      <c r="L70">
        <v>2</v>
      </c>
      <c r="M70" t="s">
        <v>21</v>
      </c>
      <c r="N70" t="s">
        <v>22</v>
      </c>
      <c r="O70" t="s">
        <v>23</v>
      </c>
      <c r="P70" t="s">
        <v>26</v>
      </c>
      <c r="Q70" s="2">
        <v>44683</v>
      </c>
      <c r="R70" t="s">
        <v>27</v>
      </c>
      <c r="S70">
        <v>212</v>
      </c>
      <c r="T70">
        <v>1</v>
      </c>
    </row>
    <row r="71" spans="1:20" x14ac:dyDescent="0.25">
      <c r="A71" t="s">
        <v>94</v>
      </c>
      <c r="B71">
        <f t="shared" si="1"/>
        <v>0</v>
      </c>
      <c r="C71" t="s">
        <v>95</v>
      </c>
      <c r="D71" t="s">
        <v>477</v>
      </c>
      <c r="E71" s="1">
        <v>45558.656817129631</v>
      </c>
      <c r="F71" s="1">
        <v>45562.29115740741</v>
      </c>
      <c r="G71" t="s">
        <v>478</v>
      </c>
      <c r="H71" t="s">
        <v>479</v>
      </c>
      <c r="I71" s="2">
        <v>44685</v>
      </c>
      <c r="J71">
        <v>3</v>
      </c>
      <c r="K71" t="s">
        <v>20</v>
      </c>
      <c r="L71">
        <v>2</v>
      </c>
      <c r="M71" t="s">
        <v>21</v>
      </c>
      <c r="N71" t="s">
        <v>22</v>
      </c>
      <c r="O71" t="s">
        <v>23</v>
      </c>
      <c r="P71" t="s">
        <v>26</v>
      </c>
      <c r="Q71" s="2">
        <v>44683</v>
      </c>
      <c r="R71" t="s">
        <v>27</v>
      </c>
      <c r="S71">
        <v>212</v>
      </c>
      <c r="T71">
        <v>1</v>
      </c>
    </row>
    <row r="72" spans="1:20" x14ac:dyDescent="0.25">
      <c r="A72" t="s">
        <v>103</v>
      </c>
      <c r="B72">
        <f t="shared" si="1"/>
        <v>1</v>
      </c>
      <c r="C72" t="s">
        <v>104</v>
      </c>
      <c r="D72" t="s">
        <v>489</v>
      </c>
      <c r="E72" s="1">
        <v>45535.417800925927</v>
      </c>
      <c r="F72" s="1">
        <v>45535.46197916667</v>
      </c>
      <c r="G72" t="s">
        <v>499</v>
      </c>
      <c r="H72" t="s">
        <v>476</v>
      </c>
      <c r="I72" s="2">
        <v>44686</v>
      </c>
      <c r="J72">
        <v>3</v>
      </c>
      <c r="K72" t="s">
        <v>20</v>
      </c>
      <c r="L72">
        <v>2</v>
      </c>
      <c r="M72" t="s">
        <v>21</v>
      </c>
      <c r="N72" t="s">
        <v>22</v>
      </c>
      <c r="O72" t="s">
        <v>23</v>
      </c>
      <c r="P72" t="s">
        <v>40</v>
      </c>
      <c r="Q72" s="2">
        <v>44685</v>
      </c>
      <c r="R72" t="s">
        <v>27</v>
      </c>
      <c r="S72">
        <v>201</v>
      </c>
      <c r="T72">
        <v>1</v>
      </c>
    </row>
    <row r="73" spans="1:20" x14ac:dyDescent="0.25">
      <c r="A73" t="s">
        <v>103</v>
      </c>
      <c r="B73">
        <f t="shared" si="1"/>
        <v>0</v>
      </c>
      <c r="C73" t="s">
        <v>104</v>
      </c>
      <c r="D73" t="s">
        <v>483</v>
      </c>
      <c r="E73" s="1">
        <v>45553.708055555559</v>
      </c>
      <c r="F73" s="1">
        <v>45553.767685185187</v>
      </c>
      <c r="G73" t="s">
        <v>484</v>
      </c>
      <c r="H73" t="s">
        <v>482</v>
      </c>
      <c r="I73" s="2">
        <v>44686</v>
      </c>
      <c r="J73">
        <v>3</v>
      </c>
      <c r="K73" t="s">
        <v>20</v>
      </c>
      <c r="L73">
        <v>2</v>
      </c>
      <c r="M73" t="s">
        <v>21</v>
      </c>
      <c r="N73" t="s">
        <v>22</v>
      </c>
      <c r="O73" t="s">
        <v>23</v>
      </c>
      <c r="P73" t="s">
        <v>40</v>
      </c>
      <c r="Q73" s="2">
        <v>44685</v>
      </c>
      <c r="R73" t="s">
        <v>27</v>
      </c>
      <c r="S73">
        <v>201</v>
      </c>
      <c r="T73">
        <v>1</v>
      </c>
    </row>
    <row r="74" spans="1:20" x14ac:dyDescent="0.25">
      <c r="A74" t="s">
        <v>103</v>
      </c>
      <c r="B74">
        <f t="shared" si="1"/>
        <v>0</v>
      </c>
      <c r="C74" t="s">
        <v>104</v>
      </c>
      <c r="D74" t="s">
        <v>477</v>
      </c>
      <c r="E74" s="1">
        <v>45561.606493055559</v>
      </c>
      <c r="F74" s="1">
        <v>45562.602951388886</v>
      </c>
      <c r="G74" t="s">
        <v>478</v>
      </c>
      <c r="H74" t="s">
        <v>479</v>
      </c>
      <c r="I74" s="2">
        <v>44686</v>
      </c>
      <c r="J74">
        <v>3</v>
      </c>
      <c r="K74" t="s">
        <v>20</v>
      </c>
      <c r="L74">
        <v>2</v>
      </c>
      <c r="M74" t="s">
        <v>21</v>
      </c>
      <c r="N74" t="s">
        <v>22</v>
      </c>
      <c r="O74" t="s">
        <v>23</v>
      </c>
      <c r="P74" t="s">
        <v>40</v>
      </c>
      <c r="Q74" s="2">
        <v>44685</v>
      </c>
      <c r="R74" t="s">
        <v>27</v>
      </c>
      <c r="S74">
        <v>201</v>
      </c>
      <c r="T74">
        <v>1</v>
      </c>
    </row>
    <row r="75" spans="1:20" x14ac:dyDescent="0.25">
      <c r="A75" t="s">
        <v>105</v>
      </c>
      <c r="B75">
        <f t="shared" si="1"/>
        <v>1</v>
      </c>
      <c r="C75" t="s">
        <v>106</v>
      </c>
      <c r="D75" t="s">
        <v>472</v>
      </c>
      <c r="E75" s="1">
        <v>45567.61042824074</v>
      </c>
      <c r="F75" s="1">
        <v>45567.646192129629</v>
      </c>
      <c r="G75" t="s">
        <v>473</v>
      </c>
      <c r="H75" t="s">
        <v>485</v>
      </c>
      <c r="I75" s="2">
        <v>44691</v>
      </c>
      <c r="J75">
        <v>3</v>
      </c>
      <c r="K75" t="s">
        <v>20</v>
      </c>
      <c r="L75">
        <v>2</v>
      </c>
      <c r="M75" t="s">
        <v>21</v>
      </c>
      <c r="N75" t="s">
        <v>22</v>
      </c>
      <c r="O75" t="s">
        <v>23</v>
      </c>
      <c r="P75" t="s">
        <v>40</v>
      </c>
      <c r="Q75" s="2">
        <v>44690</v>
      </c>
      <c r="R75" t="s">
        <v>27</v>
      </c>
      <c r="S75">
        <v>223</v>
      </c>
      <c r="T75">
        <v>1</v>
      </c>
    </row>
    <row r="76" spans="1:20" x14ac:dyDescent="0.25">
      <c r="A76" t="s">
        <v>105</v>
      </c>
      <c r="B76">
        <f t="shared" si="1"/>
        <v>0</v>
      </c>
      <c r="C76" t="s">
        <v>106</v>
      </c>
      <c r="D76" t="s">
        <v>475</v>
      </c>
      <c r="E76" s="1">
        <v>45567.666863425926</v>
      </c>
      <c r="F76" s="1">
        <v>45567.671331018515</v>
      </c>
      <c r="G76" t="s">
        <v>476</v>
      </c>
      <c r="H76" t="s">
        <v>476</v>
      </c>
      <c r="I76" s="2">
        <v>44691</v>
      </c>
      <c r="J76">
        <v>3</v>
      </c>
      <c r="K76" t="s">
        <v>20</v>
      </c>
      <c r="L76">
        <v>2</v>
      </c>
      <c r="M76" t="s">
        <v>21</v>
      </c>
      <c r="N76" t="s">
        <v>22</v>
      </c>
      <c r="O76" t="s">
        <v>23</v>
      </c>
      <c r="P76" t="s">
        <v>40</v>
      </c>
      <c r="Q76" s="2">
        <v>44690</v>
      </c>
      <c r="R76" t="s">
        <v>27</v>
      </c>
      <c r="S76">
        <v>223</v>
      </c>
      <c r="T76">
        <v>1</v>
      </c>
    </row>
    <row r="77" spans="1:20" x14ac:dyDescent="0.25">
      <c r="A77" t="s">
        <v>105</v>
      </c>
      <c r="B77">
        <f t="shared" si="1"/>
        <v>0</v>
      </c>
      <c r="C77" t="s">
        <v>106</v>
      </c>
      <c r="D77" t="s">
        <v>483</v>
      </c>
      <c r="E77" s="1">
        <v>45581.372199074074</v>
      </c>
      <c r="F77" s="1">
        <v>45581.473599537036</v>
      </c>
      <c r="G77" t="s">
        <v>484</v>
      </c>
      <c r="H77" t="s">
        <v>482</v>
      </c>
      <c r="I77" s="2">
        <v>44691</v>
      </c>
      <c r="J77">
        <v>3</v>
      </c>
      <c r="K77" t="s">
        <v>20</v>
      </c>
      <c r="L77">
        <v>2</v>
      </c>
      <c r="M77" t="s">
        <v>21</v>
      </c>
      <c r="N77" t="s">
        <v>22</v>
      </c>
      <c r="O77" t="s">
        <v>23</v>
      </c>
      <c r="P77" t="s">
        <v>40</v>
      </c>
      <c r="Q77" s="2">
        <v>44690</v>
      </c>
      <c r="R77" t="s">
        <v>27</v>
      </c>
      <c r="S77">
        <v>223</v>
      </c>
      <c r="T77">
        <v>1</v>
      </c>
    </row>
    <row r="78" spans="1:20" x14ac:dyDescent="0.25">
      <c r="A78" t="s">
        <v>105</v>
      </c>
      <c r="B78">
        <f t="shared" si="1"/>
        <v>0</v>
      </c>
      <c r="C78" t="s">
        <v>106</v>
      </c>
      <c r="D78" t="s">
        <v>477</v>
      </c>
      <c r="E78" s="1">
        <v>45591.541296296295</v>
      </c>
      <c r="F78" s="1">
        <v>45592.356539351851</v>
      </c>
      <c r="G78" t="s">
        <v>478</v>
      </c>
      <c r="H78" t="s">
        <v>479</v>
      </c>
      <c r="I78" s="2">
        <v>44691</v>
      </c>
      <c r="J78">
        <v>3</v>
      </c>
      <c r="K78" t="s">
        <v>20</v>
      </c>
      <c r="L78">
        <v>2</v>
      </c>
      <c r="M78" t="s">
        <v>21</v>
      </c>
      <c r="N78" t="s">
        <v>22</v>
      </c>
      <c r="O78" t="s">
        <v>23</v>
      </c>
      <c r="P78" t="s">
        <v>40</v>
      </c>
      <c r="Q78" s="2">
        <v>44690</v>
      </c>
      <c r="R78" t="s">
        <v>27</v>
      </c>
      <c r="S78">
        <v>223</v>
      </c>
      <c r="T78">
        <v>1</v>
      </c>
    </row>
    <row r="79" spans="1:20" x14ac:dyDescent="0.25">
      <c r="A79" t="s">
        <v>110</v>
      </c>
      <c r="B79">
        <f t="shared" si="1"/>
        <v>1</v>
      </c>
      <c r="C79" t="s">
        <v>111</v>
      </c>
      <c r="D79" t="s">
        <v>472</v>
      </c>
      <c r="E79" s="1">
        <v>45530.554293981484</v>
      </c>
      <c r="F79" s="1">
        <v>45530.561527777776</v>
      </c>
      <c r="G79" t="s">
        <v>500</v>
      </c>
      <c r="H79" t="s">
        <v>485</v>
      </c>
      <c r="I79" s="2">
        <v>45530</v>
      </c>
      <c r="J79">
        <v>3</v>
      </c>
      <c r="K79" t="s">
        <v>20</v>
      </c>
      <c r="L79">
        <v>5</v>
      </c>
      <c r="M79" t="s">
        <v>112</v>
      </c>
      <c r="N79" t="s">
        <v>113</v>
      </c>
      <c r="O79" t="s">
        <v>112</v>
      </c>
      <c r="P79" t="s">
        <v>114</v>
      </c>
      <c r="Q79" s="2">
        <v>45530</v>
      </c>
      <c r="R79" t="s">
        <v>114</v>
      </c>
      <c r="S79">
        <v>825</v>
      </c>
      <c r="T79">
        <v>1</v>
      </c>
    </row>
    <row r="80" spans="1:20" x14ac:dyDescent="0.25">
      <c r="A80" t="s">
        <v>110</v>
      </c>
      <c r="B80">
        <f t="shared" si="1"/>
        <v>0</v>
      </c>
      <c r="C80" t="s">
        <v>111</v>
      </c>
      <c r="D80" t="s">
        <v>475</v>
      </c>
      <c r="E80" s="1">
        <v>45530.584745370368</v>
      </c>
      <c r="F80" s="1">
        <v>45530.588599537034</v>
      </c>
      <c r="G80" t="s">
        <v>476</v>
      </c>
      <c r="H80" t="s">
        <v>476</v>
      </c>
      <c r="I80" s="2">
        <v>45530</v>
      </c>
      <c r="J80">
        <v>3</v>
      </c>
      <c r="K80" t="s">
        <v>20</v>
      </c>
      <c r="L80">
        <v>5</v>
      </c>
      <c r="M80" t="s">
        <v>112</v>
      </c>
      <c r="N80" t="s">
        <v>113</v>
      </c>
      <c r="O80" t="s">
        <v>112</v>
      </c>
      <c r="P80" t="s">
        <v>114</v>
      </c>
      <c r="Q80" s="2">
        <v>45530</v>
      </c>
      <c r="R80" t="s">
        <v>114</v>
      </c>
      <c r="S80">
        <v>825</v>
      </c>
      <c r="T80">
        <v>1</v>
      </c>
    </row>
    <row r="81" spans="1:20" x14ac:dyDescent="0.25">
      <c r="A81" t="s">
        <v>110</v>
      </c>
      <c r="B81">
        <f t="shared" si="1"/>
        <v>0</v>
      </c>
      <c r="C81" t="s">
        <v>111</v>
      </c>
      <c r="D81" t="s">
        <v>483</v>
      </c>
      <c r="E81" s="1">
        <v>45574.730937499997</v>
      </c>
      <c r="F81" s="1">
        <v>45574.830625000002</v>
      </c>
      <c r="G81" t="s">
        <v>484</v>
      </c>
      <c r="H81" t="s">
        <v>482</v>
      </c>
      <c r="I81" s="2">
        <v>45530</v>
      </c>
      <c r="J81">
        <v>3</v>
      </c>
      <c r="K81" t="s">
        <v>20</v>
      </c>
      <c r="L81">
        <v>5</v>
      </c>
      <c r="M81" t="s">
        <v>112</v>
      </c>
      <c r="N81" t="s">
        <v>113</v>
      </c>
      <c r="O81" t="s">
        <v>112</v>
      </c>
      <c r="P81" t="s">
        <v>114</v>
      </c>
      <c r="Q81" s="2">
        <v>45530</v>
      </c>
      <c r="R81" t="s">
        <v>114</v>
      </c>
      <c r="S81">
        <v>825</v>
      </c>
      <c r="T81">
        <v>1</v>
      </c>
    </row>
    <row r="82" spans="1:20" x14ac:dyDescent="0.25">
      <c r="A82" t="s">
        <v>110</v>
      </c>
      <c r="B82">
        <f t="shared" si="1"/>
        <v>0</v>
      </c>
      <c r="C82" t="s">
        <v>111</v>
      </c>
      <c r="D82" t="s">
        <v>477</v>
      </c>
      <c r="E82" s="1">
        <v>45587.502245370371</v>
      </c>
      <c r="F82" s="1">
        <v>45587.695613425924</v>
      </c>
      <c r="G82" t="s">
        <v>478</v>
      </c>
      <c r="H82" t="s">
        <v>479</v>
      </c>
      <c r="I82" s="2">
        <v>45530</v>
      </c>
      <c r="J82">
        <v>3</v>
      </c>
      <c r="K82" t="s">
        <v>20</v>
      </c>
      <c r="L82">
        <v>5</v>
      </c>
      <c r="M82" t="s">
        <v>112</v>
      </c>
      <c r="N82" t="s">
        <v>113</v>
      </c>
      <c r="O82" t="s">
        <v>112</v>
      </c>
      <c r="P82" t="s">
        <v>114</v>
      </c>
      <c r="Q82" s="2">
        <v>45530</v>
      </c>
      <c r="R82" t="s">
        <v>114</v>
      </c>
      <c r="S82">
        <v>825</v>
      </c>
      <c r="T82">
        <v>1</v>
      </c>
    </row>
    <row r="83" spans="1:20" x14ac:dyDescent="0.25">
      <c r="A83" t="s">
        <v>115</v>
      </c>
      <c r="B83">
        <f t="shared" si="1"/>
        <v>1</v>
      </c>
      <c r="C83" t="s">
        <v>116</v>
      </c>
      <c r="D83" t="s">
        <v>472</v>
      </c>
      <c r="E83" s="1">
        <v>45534.520451388889</v>
      </c>
      <c r="F83" s="1">
        <v>45534.531851851854</v>
      </c>
      <c r="G83" t="s">
        <v>500</v>
      </c>
      <c r="H83" t="s">
        <v>474</v>
      </c>
      <c r="I83" s="2">
        <v>45534</v>
      </c>
      <c r="J83">
        <v>3</v>
      </c>
      <c r="K83" t="s">
        <v>20</v>
      </c>
      <c r="L83">
        <v>5</v>
      </c>
      <c r="M83" t="s">
        <v>112</v>
      </c>
      <c r="N83" t="s">
        <v>113</v>
      </c>
      <c r="O83" t="s">
        <v>112</v>
      </c>
      <c r="P83" t="s">
        <v>114</v>
      </c>
      <c r="Q83" s="2">
        <v>45534</v>
      </c>
      <c r="R83" t="s">
        <v>114</v>
      </c>
      <c r="S83">
        <v>855</v>
      </c>
      <c r="T83">
        <v>1</v>
      </c>
    </row>
    <row r="84" spans="1:20" x14ac:dyDescent="0.25">
      <c r="A84" t="s">
        <v>115</v>
      </c>
      <c r="B84">
        <f t="shared" si="1"/>
        <v>0</v>
      </c>
      <c r="C84" t="s">
        <v>116</v>
      </c>
      <c r="D84" t="s">
        <v>475</v>
      </c>
      <c r="E84" s="1">
        <v>45534.553136574075</v>
      </c>
      <c r="F84" s="1">
        <v>45534.561331018522</v>
      </c>
      <c r="G84" t="s">
        <v>476</v>
      </c>
      <c r="H84" t="s">
        <v>476</v>
      </c>
      <c r="I84" s="2">
        <v>45534</v>
      </c>
      <c r="J84">
        <v>3</v>
      </c>
      <c r="K84" t="s">
        <v>20</v>
      </c>
      <c r="L84">
        <v>5</v>
      </c>
      <c r="M84" t="s">
        <v>112</v>
      </c>
      <c r="N84" t="s">
        <v>113</v>
      </c>
      <c r="O84" t="s">
        <v>112</v>
      </c>
      <c r="P84" t="s">
        <v>114</v>
      </c>
      <c r="Q84" s="2">
        <v>45534</v>
      </c>
      <c r="R84" t="s">
        <v>114</v>
      </c>
      <c r="S84">
        <v>855</v>
      </c>
      <c r="T84">
        <v>1</v>
      </c>
    </row>
    <row r="85" spans="1:20" x14ac:dyDescent="0.25">
      <c r="A85" t="s">
        <v>115</v>
      </c>
      <c r="B85">
        <f t="shared" si="1"/>
        <v>0</v>
      </c>
      <c r="C85" t="s">
        <v>116</v>
      </c>
      <c r="D85" t="s">
        <v>483</v>
      </c>
      <c r="E85" s="1">
        <v>45547.241666666669</v>
      </c>
      <c r="F85" s="1">
        <v>45547.312048611115</v>
      </c>
      <c r="G85" t="s">
        <v>484</v>
      </c>
      <c r="H85" t="s">
        <v>482</v>
      </c>
      <c r="I85" s="2">
        <v>45534</v>
      </c>
      <c r="J85">
        <v>3</v>
      </c>
      <c r="K85" t="s">
        <v>20</v>
      </c>
      <c r="L85">
        <v>5</v>
      </c>
      <c r="M85" t="s">
        <v>112</v>
      </c>
      <c r="N85" t="s">
        <v>113</v>
      </c>
      <c r="O85" t="s">
        <v>112</v>
      </c>
      <c r="P85" t="s">
        <v>114</v>
      </c>
      <c r="Q85" s="2">
        <v>45534</v>
      </c>
      <c r="R85" t="s">
        <v>114</v>
      </c>
      <c r="S85">
        <v>855</v>
      </c>
      <c r="T85">
        <v>1</v>
      </c>
    </row>
    <row r="86" spans="1:20" x14ac:dyDescent="0.25">
      <c r="A86" t="s">
        <v>115</v>
      </c>
      <c r="B86">
        <f t="shared" si="1"/>
        <v>0</v>
      </c>
      <c r="C86" t="s">
        <v>116</v>
      </c>
      <c r="D86" t="s">
        <v>477</v>
      </c>
      <c r="E86" s="1">
        <v>45554.369872685187</v>
      </c>
      <c r="F86" s="1">
        <v>45554.494201388887</v>
      </c>
      <c r="G86" t="s">
        <v>478</v>
      </c>
      <c r="H86" t="s">
        <v>479</v>
      </c>
      <c r="I86" s="2">
        <v>45534</v>
      </c>
      <c r="J86">
        <v>3</v>
      </c>
      <c r="K86" t="s">
        <v>20</v>
      </c>
      <c r="L86">
        <v>5</v>
      </c>
      <c r="M86" t="s">
        <v>112</v>
      </c>
      <c r="N86" t="s">
        <v>113</v>
      </c>
      <c r="O86" t="s">
        <v>112</v>
      </c>
      <c r="P86" t="s">
        <v>114</v>
      </c>
      <c r="Q86" s="2">
        <v>45534</v>
      </c>
      <c r="R86" t="s">
        <v>114</v>
      </c>
      <c r="S86">
        <v>855</v>
      </c>
      <c r="T86">
        <v>1</v>
      </c>
    </row>
    <row r="87" spans="1:20" x14ac:dyDescent="0.25">
      <c r="A87" t="s">
        <v>118</v>
      </c>
      <c r="B87">
        <f t="shared" si="1"/>
        <v>1</v>
      </c>
      <c r="C87" t="s">
        <v>119</v>
      </c>
      <c r="D87" t="s">
        <v>477</v>
      </c>
      <c r="E87" s="1">
        <v>45207.41878472222</v>
      </c>
      <c r="F87" s="1">
        <v>45207.42627314815</v>
      </c>
      <c r="G87" t="s">
        <v>487</v>
      </c>
      <c r="H87" t="s">
        <v>479</v>
      </c>
      <c r="I87" s="2">
        <v>45207</v>
      </c>
      <c r="J87">
        <v>3</v>
      </c>
      <c r="K87" t="s">
        <v>20</v>
      </c>
      <c r="L87">
        <v>2</v>
      </c>
      <c r="M87" t="s">
        <v>21</v>
      </c>
      <c r="N87" t="s">
        <v>22</v>
      </c>
      <c r="O87" t="s">
        <v>23</v>
      </c>
      <c r="P87" t="s">
        <v>54</v>
      </c>
      <c r="Q87" s="2">
        <v>45207</v>
      </c>
      <c r="R87" t="s">
        <v>54</v>
      </c>
      <c r="S87">
        <v>790</v>
      </c>
      <c r="T87">
        <v>1</v>
      </c>
    </row>
    <row r="88" spans="1:20" x14ac:dyDescent="0.25">
      <c r="A88" t="s">
        <v>120</v>
      </c>
      <c r="B88">
        <f t="shared" si="1"/>
        <v>1</v>
      </c>
      <c r="C88" t="s">
        <v>119</v>
      </c>
      <c r="D88" t="s">
        <v>477</v>
      </c>
      <c r="E88" s="1">
        <v>45207.438009259262</v>
      </c>
      <c r="F88" s="1">
        <v>45207.442812499998</v>
      </c>
      <c r="G88" t="s">
        <v>487</v>
      </c>
      <c r="H88" t="s">
        <v>479</v>
      </c>
      <c r="I88" s="2">
        <v>45207</v>
      </c>
      <c r="J88">
        <v>3</v>
      </c>
      <c r="K88" t="s">
        <v>20</v>
      </c>
      <c r="L88">
        <v>2</v>
      </c>
      <c r="M88" t="s">
        <v>21</v>
      </c>
      <c r="N88" t="s">
        <v>22</v>
      </c>
      <c r="O88" t="s">
        <v>23</v>
      </c>
      <c r="P88" t="s">
        <v>54</v>
      </c>
      <c r="Q88" s="2">
        <v>45207</v>
      </c>
      <c r="R88" t="s">
        <v>54</v>
      </c>
      <c r="S88">
        <v>790</v>
      </c>
      <c r="T88">
        <v>1</v>
      </c>
    </row>
    <row r="89" spans="1:20" x14ac:dyDescent="0.25">
      <c r="A89" t="s">
        <v>121</v>
      </c>
      <c r="B89">
        <f t="shared" si="1"/>
        <v>1</v>
      </c>
      <c r="C89" t="s">
        <v>119</v>
      </c>
      <c r="D89" t="s">
        <v>477</v>
      </c>
      <c r="E89" s="1">
        <v>45207.454340277778</v>
      </c>
      <c r="F89" s="1">
        <v>45207.464942129627</v>
      </c>
      <c r="G89" t="s">
        <v>487</v>
      </c>
      <c r="H89" t="s">
        <v>479</v>
      </c>
      <c r="I89" s="2">
        <v>45207</v>
      </c>
      <c r="J89">
        <v>3</v>
      </c>
      <c r="K89" t="s">
        <v>20</v>
      </c>
      <c r="L89">
        <v>2</v>
      </c>
      <c r="M89" t="s">
        <v>21</v>
      </c>
      <c r="N89" t="s">
        <v>22</v>
      </c>
      <c r="O89" t="s">
        <v>23</v>
      </c>
      <c r="P89" t="s">
        <v>54</v>
      </c>
      <c r="Q89" s="2">
        <v>45207</v>
      </c>
      <c r="R89" t="s">
        <v>54</v>
      </c>
      <c r="S89">
        <v>640</v>
      </c>
      <c r="T89">
        <v>1</v>
      </c>
    </row>
    <row r="90" spans="1:20" x14ac:dyDescent="0.25">
      <c r="A90" t="s">
        <v>122</v>
      </c>
      <c r="B90">
        <f t="shared" si="1"/>
        <v>1</v>
      </c>
      <c r="C90" t="s">
        <v>123</v>
      </c>
      <c r="D90" t="s">
        <v>477</v>
      </c>
      <c r="E90" s="1">
        <v>45387.687476851854</v>
      </c>
      <c r="F90" s="1">
        <v>45387.693865740737</v>
      </c>
      <c r="G90" t="s">
        <v>487</v>
      </c>
      <c r="H90" t="s">
        <v>479</v>
      </c>
      <c r="I90" s="2">
        <v>45387</v>
      </c>
      <c r="J90">
        <v>3</v>
      </c>
      <c r="K90" t="s">
        <v>20</v>
      </c>
      <c r="L90">
        <v>2</v>
      </c>
      <c r="M90" t="s">
        <v>21</v>
      </c>
      <c r="N90" t="s">
        <v>22</v>
      </c>
      <c r="O90" t="s">
        <v>23</v>
      </c>
      <c r="P90" t="s">
        <v>54</v>
      </c>
      <c r="Q90" s="2">
        <v>45387</v>
      </c>
      <c r="R90" t="s">
        <v>54</v>
      </c>
      <c r="S90">
        <v>780</v>
      </c>
      <c r="T90">
        <v>1</v>
      </c>
    </row>
    <row r="91" spans="1:20" x14ac:dyDescent="0.25">
      <c r="A91" t="s">
        <v>124</v>
      </c>
      <c r="B91">
        <f t="shared" si="1"/>
        <v>1</v>
      </c>
      <c r="C91" t="s">
        <v>125</v>
      </c>
      <c r="D91" t="s">
        <v>477</v>
      </c>
      <c r="E91" s="1">
        <v>45370.872349537036</v>
      </c>
      <c r="F91" s="1">
        <v>45370.883391203701</v>
      </c>
      <c r="G91" t="s">
        <v>487</v>
      </c>
      <c r="H91" t="s">
        <v>479</v>
      </c>
      <c r="I91" s="2">
        <v>45370</v>
      </c>
      <c r="J91">
        <v>3</v>
      </c>
      <c r="K91" t="s">
        <v>20</v>
      </c>
      <c r="L91">
        <v>2</v>
      </c>
      <c r="M91" t="s">
        <v>21</v>
      </c>
      <c r="N91" t="s">
        <v>22</v>
      </c>
      <c r="O91" t="s">
        <v>23</v>
      </c>
      <c r="P91" t="s">
        <v>54</v>
      </c>
      <c r="Q91" s="2">
        <v>45370</v>
      </c>
      <c r="R91" t="s">
        <v>54</v>
      </c>
      <c r="S91">
        <v>660</v>
      </c>
      <c r="T91">
        <v>1</v>
      </c>
    </row>
    <row r="92" spans="1:20" x14ac:dyDescent="0.25">
      <c r="A92" t="s">
        <v>126</v>
      </c>
      <c r="B92">
        <f t="shared" si="1"/>
        <v>1</v>
      </c>
      <c r="C92" t="s">
        <v>127</v>
      </c>
      <c r="D92" t="s">
        <v>477</v>
      </c>
      <c r="E92" s="1">
        <v>45384.474317129629</v>
      </c>
      <c r="F92" s="1">
        <v>45384.475300925929</v>
      </c>
      <c r="G92" t="s">
        <v>487</v>
      </c>
      <c r="H92" t="s">
        <v>501</v>
      </c>
      <c r="I92" s="2">
        <v>45384</v>
      </c>
      <c r="J92">
        <v>3</v>
      </c>
      <c r="K92" t="s">
        <v>20</v>
      </c>
      <c r="L92">
        <v>2</v>
      </c>
      <c r="M92" t="s">
        <v>21</v>
      </c>
      <c r="N92" t="s">
        <v>22</v>
      </c>
      <c r="O92" t="s">
        <v>23</v>
      </c>
      <c r="P92" t="s">
        <v>54</v>
      </c>
      <c r="Q92" s="2">
        <v>45384</v>
      </c>
      <c r="R92" t="s">
        <v>54</v>
      </c>
      <c r="S92">
        <v>690</v>
      </c>
      <c r="T92">
        <v>1</v>
      </c>
    </row>
    <row r="93" spans="1:20" x14ac:dyDescent="0.25">
      <c r="A93" t="s">
        <v>128</v>
      </c>
      <c r="B93">
        <f t="shared" si="1"/>
        <v>1</v>
      </c>
      <c r="C93" t="s">
        <v>129</v>
      </c>
      <c r="D93" t="s">
        <v>477</v>
      </c>
      <c r="E93" s="1">
        <v>45205.593217592592</v>
      </c>
      <c r="F93" s="1">
        <v>45205.603506944448</v>
      </c>
      <c r="G93" t="s">
        <v>487</v>
      </c>
      <c r="H93" t="s">
        <v>479</v>
      </c>
      <c r="I93" s="2">
        <v>45205</v>
      </c>
      <c r="J93">
        <v>3</v>
      </c>
      <c r="K93" t="s">
        <v>20</v>
      </c>
      <c r="L93">
        <v>2</v>
      </c>
      <c r="M93" t="s">
        <v>21</v>
      </c>
      <c r="N93" t="s">
        <v>22</v>
      </c>
      <c r="O93" t="s">
        <v>23</v>
      </c>
      <c r="P93" t="s">
        <v>54</v>
      </c>
      <c r="Q93" s="2">
        <v>45205</v>
      </c>
      <c r="R93" t="s">
        <v>54</v>
      </c>
      <c r="S93">
        <v>680</v>
      </c>
      <c r="T93">
        <v>1</v>
      </c>
    </row>
    <row r="94" spans="1:20" x14ac:dyDescent="0.25">
      <c r="A94" t="s">
        <v>130</v>
      </c>
      <c r="B94">
        <f t="shared" si="1"/>
        <v>1</v>
      </c>
      <c r="C94" t="s">
        <v>131</v>
      </c>
      <c r="D94" t="s">
        <v>477</v>
      </c>
      <c r="E94" s="1">
        <v>45188.597025462965</v>
      </c>
      <c r="F94" s="1">
        <v>45188.604571759257</v>
      </c>
      <c r="G94" t="s">
        <v>487</v>
      </c>
      <c r="H94" t="s">
        <v>479</v>
      </c>
      <c r="I94" s="2">
        <v>45188</v>
      </c>
      <c r="J94">
        <v>3</v>
      </c>
      <c r="K94" t="s">
        <v>20</v>
      </c>
      <c r="L94">
        <v>2</v>
      </c>
      <c r="M94" t="s">
        <v>21</v>
      </c>
      <c r="N94" t="s">
        <v>22</v>
      </c>
      <c r="O94" t="s">
        <v>23</v>
      </c>
      <c r="P94" t="s">
        <v>54</v>
      </c>
      <c r="Q94" s="2">
        <v>45188</v>
      </c>
      <c r="R94" t="s">
        <v>54</v>
      </c>
      <c r="S94">
        <v>620</v>
      </c>
      <c r="T94">
        <v>1</v>
      </c>
    </row>
    <row r="95" spans="1:20" x14ac:dyDescent="0.25">
      <c r="A95" t="s">
        <v>132</v>
      </c>
      <c r="B95">
        <f t="shared" si="1"/>
        <v>1</v>
      </c>
      <c r="C95" t="s">
        <v>133</v>
      </c>
      <c r="D95" t="s">
        <v>477</v>
      </c>
      <c r="E95" s="1">
        <v>45242.610879629632</v>
      </c>
      <c r="F95" s="1">
        <v>45242.621365740742</v>
      </c>
      <c r="G95" t="s">
        <v>487</v>
      </c>
      <c r="H95" t="s">
        <v>479</v>
      </c>
      <c r="I95" s="2">
        <v>45242</v>
      </c>
      <c r="J95">
        <v>3</v>
      </c>
      <c r="K95" t="s">
        <v>20</v>
      </c>
      <c r="L95">
        <v>2</v>
      </c>
      <c r="M95" t="s">
        <v>21</v>
      </c>
      <c r="N95" t="s">
        <v>22</v>
      </c>
      <c r="O95" t="s">
        <v>23</v>
      </c>
      <c r="P95" t="s">
        <v>54</v>
      </c>
      <c r="Q95" s="2">
        <v>45242</v>
      </c>
      <c r="R95" t="s">
        <v>54</v>
      </c>
      <c r="S95">
        <v>800</v>
      </c>
      <c r="T95">
        <v>1</v>
      </c>
    </row>
    <row r="96" spans="1:20" x14ac:dyDescent="0.25">
      <c r="A96" t="s">
        <v>134</v>
      </c>
      <c r="B96">
        <f t="shared" si="1"/>
        <v>1</v>
      </c>
      <c r="C96" t="s">
        <v>135</v>
      </c>
      <c r="D96" t="s">
        <v>477</v>
      </c>
      <c r="E96" s="1">
        <v>45240.482476851852</v>
      </c>
      <c r="F96" s="1">
        <v>45240.492754629631</v>
      </c>
      <c r="G96" t="s">
        <v>487</v>
      </c>
      <c r="H96" t="s">
        <v>479</v>
      </c>
      <c r="I96" s="2">
        <v>45240</v>
      </c>
      <c r="J96">
        <v>3</v>
      </c>
      <c r="K96" t="s">
        <v>20</v>
      </c>
      <c r="L96">
        <v>2</v>
      </c>
      <c r="M96" t="s">
        <v>21</v>
      </c>
      <c r="N96" t="s">
        <v>22</v>
      </c>
      <c r="O96" t="s">
        <v>23</v>
      </c>
      <c r="P96" t="s">
        <v>54</v>
      </c>
      <c r="Q96" s="2">
        <v>45240</v>
      </c>
      <c r="R96" t="s">
        <v>54</v>
      </c>
      <c r="S96">
        <v>940</v>
      </c>
      <c r="T96">
        <v>1</v>
      </c>
    </row>
    <row r="97" spans="1:20" x14ac:dyDescent="0.25">
      <c r="A97" t="s">
        <v>136</v>
      </c>
      <c r="B97">
        <f t="shared" si="1"/>
        <v>1</v>
      </c>
      <c r="C97" t="s">
        <v>137</v>
      </c>
      <c r="D97" t="s">
        <v>477</v>
      </c>
      <c r="E97" s="1">
        <v>45241.521481481483</v>
      </c>
      <c r="F97" s="1">
        <v>45241.527256944442</v>
      </c>
      <c r="G97" t="s">
        <v>487</v>
      </c>
      <c r="H97" t="s">
        <v>479</v>
      </c>
      <c r="I97" s="2">
        <v>45241</v>
      </c>
      <c r="J97">
        <v>3</v>
      </c>
      <c r="K97" t="s">
        <v>20</v>
      </c>
      <c r="L97">
        <v>2</v>
      </c>
      <c r="M97" t="s">
        <v>21</v>
      </c>
      <c r="N97" t="s">
        <v>22</v>
      </c>
      <c r="O97" t="s">
        <v>23</v>
      </c>
      <c r="P97" t="s">
        <v>54</v>
      </c>
      <c r="Q97" s="2">
        <v>45241</v>
      </c>
      <c r="R97" t="s">
        <v>54</v>
      </c>
      <c r="S97">
        <v>670</v>
      </c>
      <c r="T97">
        <v>1</v>
      </c>
    </row>
    <row r="98" spans="1:20" x14ac:dyDescent="0.25">
      <c r="A98" t="s">
        <v>138</v>
      </c>
      <c r="B98">
        <f t="shared" si="1"/>
        <v>1</v>
      </c>
      <c r="C98" t="s">
        <v>139</v>
      </c>
      <c r="D98" t="s">
        <v>477</v>
      </c>
      <c r="E98" s="1">
        <v>45203.460706018515</v>
      </c>
      <c r="F98" s="1">
        <v>45203.470659722225</v>
      </c>
      <c r="G98" t="s">
        <v>487</v>
      </c>
      <c r="H98" t="s">
        <v>479</v>
      </c>
      <c r="I98" s="2">
        <v>45203</v>
      </c>
      <c r="J98">
        <v>3</v>
      </c>
      <c r="K98" t="s">
        <v>20</v>
      </c>
      <c r="L98">
        <v>2</v>
      </c>
      <c r="M98" t="s">
        <v>21</v>
      </c>
      <c r="N98" t="s">
        <v>22</v>
      </c>
      <c r="O98" t="s">
        <v>23</v>
      </c>
      <c r="P98" t="s">
        <v>54</v>
      </c>
      <c r="Q98" s="2">
        <v>45203</v>
      </c>
      <c r="R98" t="s">
        <v>54</v>
      </c>
      <c r="S98">
        <v>690</v>
      </c>
      <c r="T98">
        <v>1</v>
      </c>
    </row>
    <row r="99" spans="1:20" x14ac:dyDescent="0.25">
      <c r="A99" t="s">
        <v>140</v>
      </c>
      <c r="B99">
        <f t="shared" si="1"/>
        <v>1</v>
      </c>
      <c r="C99" t="s">
        <v>141</v>
      </c>
      <c r="D99" t="s">
        <v>477</v>
      </c>
      <c r="E99" s="1">
        <v>45202.60125</v>
      </c>
      <c r="F99" s="1">
        <v>45202.610219907408</v>
      </c>
      <c r="G99" t="s">
        <v>487</v>
      </c>
      <c r="H99" t="s">
        <v>479</v>
      </c>
      <c r="I99" s="2">
        <v>45202</v>
      </c>
      <c r="J99">
        <v>3</v>
      </c>
      <c r="K99" t="s">
        <v>20</v>
      </c>
      <c r="L99">
        <v>2</v>
      </c>
      <c r="M99" t="s">
        <v>21</v>
      </c>
      <c r="N99" t="s">
        <v>22</v>
      </c>
      <c r="O99" t="s">
        <v>23</v>
      </c>
      <c r="P99" t="s">
        <v>54</v>
      </c>
      <c r="Q99" s="2">
        <v>45202</v>
      </c>
      <c r="R99" t="s">
        <v>54</v>
      </c>
      <c r="S99">
        <v>820</v>
      </c>
      <c r="T99">
        <v>1</v>
      </c>
    </row>
    <row r="100" spans="1:20" x14ac:dyDescent="0.25">
      <c r="A100" t="s">
        <v>142</v>
      </c>
      <c r="B100">
        <f t="shared" si="1"/>
        <v>1</v>
      </c>
      <c r="C100" t="s">
        <v>143</v>
      </c>
      <c r="D100" t="s">
        <v>477</v>
      </c>
      <c r="E100" s="1">
        <v>45204.515613425923</v>
      </c>
      <c r="F100" s="1">
        <v>45204.528124999997</v>
      </c>
      <c r="G100" t="s">
        <v>487</v>
      </c>
      <c r="H100" t="s">
        <v>479</v>
      </c>
      <c r="I100" s="2">
        <v>45204</v>
      </c>
      <c r="J100">
        <v>3</v>
      </c>
      <c r="K100" t="s">
        <v>20</v>
      </c>
      <c r="L100">
        <v>2</v>
      </c>
      <c r="M100" t="s">
        <v>21</v>
      </c>
      <c r="N100" t="s">
        <v>22</v>
      </c>
      <c r="O100" t="s">
        <v>23</v>
      </c>
      <c r="P100" t="s">
        <v>54</v>
      </c>
      <c r="Q100" s="2">
        <v>45204</v>
      </c>
      <c r="R100" t="s">
        <v>54</v>
      </c>
      <c r="S100">
        <v>570</v>
      </c>
      <c r="T100">
        <v>1</v>
      </c>
    </row>
    <row r="101" spans="1:20" x14ac:dyDescent="0.25">
      <c r="A101" t="s">
        <v>144</v>
      </c>
      <c r="B101">
        <f t="shared" si="1"/>
        <v>1</v>
      </c>
      <c r="C101" t="s">
        <v>143</v>
      </c>
      <c r="D101" t="s">
        <v>477</v>
      </c>
      <c r="E101" s="1">
        <v>45204.380208333336</v>
      </c>
      <c r="F101" s="1">
        <v>45204.385706018518</v>
      </c>
      <c r="G101" t="s">
        <v>487</v>
      </c>
      <c r="H101" t="s">
        <v>479</v>
      </c>
      <c r="I101" s="2">
        <v>45204</v>
      </c>
      <c r="J101">
        <v>3</v>
      </c>
      <c r="K101" t="s">
        <v>20</v>
      </c>
      <c r="L101">
        <v>2</v>
      </c>
      <c r="M101" t="s">
        <v>21</v>
      </c>
      <c r="N101" t="s">
        <v>22</v>
      </c>
      <c r="O101" t="s">
        <v>23</v>
      </c>
      <c r="P101" t="s">
        <v>54</v>
      </c>
      <c r="Q101" s="2">
        <v>45204</v>
      </c>
      <c r="R101" t="s">
        <v>54</v>
      </c>
      <c r="S101">
        <v>840</v>
      </c>
      <c r="T101">
        <v>1</v>
      </c>
    </row>
    <row r="102" spans="1:20" x14ac:dyDescent="0.25">
      <c r="A102" t="s">
        <v>145</v>
      </c>
      <c r="B102">
        <f t="shared" si="1"/>
        <v>1</v>
      </c>
      <c r="C102" t="s">
        <v>139</v>
      </c>
      <c r="D102" t="s">
        <v>477</v>
      </c>
      <c r="E102" s="1">
        <v>45203.497291666667</v>
      </c>
      <c r="F102" s="1">
        <v>45203.508425925924</v>
      </c>
      <c r="G102" t="s">
        <v>487</v>
      </c>
      <c r="H102" t="s">
        <v>479</v>
      </c>
      <c r="I102" s="2">
        <v>45203</v>
      </c>
      <c r="J102">
        <v>3</v>
      </c>
      <c r="K102" t="s">
        <v>20</v>
      </c>
      <c r="L102">
        <v>2</v>
      </c>
      <c r="M102" t="s">
        <v>21</v>
      </c>
      <c r="N102" t="s">
        <v>22</v>
      </c>
      <c r="O102" t="s">
        <v>23</v>
      </c>
      <c r="P102" t="s">
        <v>54</v>
      </c>
      <c r="Q102" s="2">
        <v>45203</v>
      </c>
      <c r="R102" t="s">
        <v>54</v>
      </c>
      <c r="S102">
        <v>680</v>
      </c>
      <c r="T102">
        <v>1</v>
      </c>
    </row>
    <row r="103" spans="1:20" x14ac:dyDescent="0.25">
      <c r="A103" t="s">
        <v>146</v>
      </c>
      <c r="B103">
        <f t="shared" si="1"/>
        <v>1</v>
      </c>
      <c r="C103" t="s">
        <v>147</v>
      </c>
      <c r="D103" t="s">
        <v>477</v>
      </c>
      <c r="E103" s="1">
        <v>45415.473252314812</v>
      </c>
      <c r="F103" s="1">
        <v>45415.476643518516</v>
      </c>
      <c r="G103" t="s">
        <v>487</v>
      </c>
      <c r="H103" t="s">
        <v>479</v>
      </c>
      <c r="I103" s="2">
        <v>45415</v>
      </c>
      <c r="J103">
        <v>3</v>
      </c>
      <c r="K103" t="s">
        <v>20</v>
      </c>
      <c r="L103">
        <v>2</v>
      </c>
      <c r="M103" t="s">
        <v>21</v>
      </c>
      <c r="N103" t="s">
        <v>22</v>
      </c>
      <c r="O103" t="s">
        <v>23</v>
      </c>
      <c r="P103" t="s">
        <v>54</v>
      </c>
      <c r="Q103" s="2">
        <v>45415</v>
      </c>
      <c r="R103" t="s">
        <v>54</v>
      </c>
      <c r="S103">
        <v>680</v>
      </c>
      <c r="T103">
        <v>1</v>
      </c>
    </row>
    <row r="104" spans="1:20" x14ac:dyDescent="0.25">
      <c r="A104" t="s">
        <v>148</v>
      </c>
      <c r="B104">
        <f t="shared" si="1"/>
        <v>1</v>
      </c>
      <c r="C104" t="s">
        <v>149</v>
      </c>
      <c r="D104" t="s">
        <v>477</v>
      </c>
      <c r="E104" s="1">
        <v>45208.580590277779</v>
      </c>
      <c r="F104" s="1">
        <v>45208.59138888889</v>
      </c>
      <c r="G104" t="s">
        <v>487</v>
      </c>
      <c r="H104" t="s">
        <v>479</v>
      </c>
      <c r="I104" s="2">
        <v>45208</v>
      </c>
      <c r="J104">
        <v>3</v>
      </c>
      <c r="K104" t="s">
        <v>20</v>
      </c>
      <c r="L104">
        <v>2</v>
      </c>
      <c r="M104" t="s">
        <v>21</v>
      </c>
      <c r="N104" t="s">
        <v>22</v>
      </c>
      <c r="O104" t="s">
        <v>23</v>
      </c>
      <c r="P104" t="s">
        <v>54</v>
      </c>
      <c r="Q104" s="2">
        <v>45208</v>
      </c>
      <c r="R104" t="s">
        <v>54</v>
      </c>
      <c r="S104">
        <v>790</v>
      </c>
      <c r="T104">
        <v>1</v>
      </c>
    </row>
    <row r="105" spans="1:20" x14ac:dyDescent="0.25">
      <c r="A105" t="s">
        <v>150</v>
      </c>
      <c r="B105">
        <f t="shared" si="1"/>
        <v>1</v>
      </c>
      <c r="C105" t="s">
        <v>151</v>
      </c>
      <c r="D105" t="s">
        <v>477</v>
      </c>
      <c r="E105" s="1">
        <v>45209.44462962963</v>
      </c>
      <c r="F105" s="1">
        <v>45209.45140046296</v>
      </c>
      <c r="G105" t="s">
        <v>487</v>
      </c>
      <c r="H105" t="s">
        <v>479</v>
      </c>
      <c r="I105" s="2">
        <v>45209</v>
      </c>
      <c r="J105">
        <v>3</v>
      </c>
      <c r="K105" t="s">
        <v>20</v>
      </c>
      <c r="L105">
        <v>2</v>
      </c>
      <c r="M105" t="s">
        <v>21</v>
      </c>
      <c r="N105" t="s">
        <v>22</v>
      </c>
      <c r="O105" t="s">
        <v>23</v>
      </c>
      <c r="P105" t="s">
        <v>54</v>
      </c>
      <c r="Q105" s="2">
        <v>45209</v>
      </c>
      <c r="R105" t="s">
        <v>54</v>
      </c>
      <c r="S105">
        <v>600</v>
      </c>
      <c r="T105">
        <v>1</v>
      </c>
    </row>
    <row r="106" spans="1:20" x14ac:dyDescent="0.25">
      <c r="A106" t="s">
        <v>152</v>
      </c>
      <c r="B106">
        <f t="shared" si="1"/>
        <v>1</v>
      </c>
      <c r="C106" t="s">
        <v>151</v>
      </c>
      <c r="D106" t="s">
        <v>477</v>
      </c>
      <c r="E106" s="1">
        <v>45209.575497685182</v>
      </c>
      <c r="F106" s="1">
        <v>45209.581053240741</v>
      </c>
      <c r="G106" t="s">
        <v>487</v>
      </c>
      <c r="H106" t="s">
        <v>479</v>
      </c>
      <c r="I106" s="2">
        <v>45209</v>
      </c>
      <c r="J106">
        <v>3</v>
      </c>
      <c r="K106" t="s">
        <v>20</v>
      </c>
      <c r="L106">
        <v>2</v>
      </c>
      <c r="M106" t="s">
        <v>21</v>
      </c>
      <c r="N106" t="s">
        <v>22</v>
      </c>
      <c r="O106" t="s">
        <v>23</v>
      </c>
      <c r="P106" t="s">
        <v>54</v>
      </c>
      <c r="Q106" s="2">
        <v>45209</v>
      </c>
      <c r="R106" t="s">
        <v>54</v>
      </c>
      <c r="S106">
        <v>650</v>
      </c>
      <c r="T106">
        <v>1</v>
      </c>
    </row>
    <row r="107" spans="1:20" x14ac:dyDescent="0.25">
      <c r="A107" t="s">
        <v>153</v>
      </c>
      <c r="B107">
        <f t="shared" si="1"/>
        <v>1</v>
      </c>
      <c r="C107" t="s">
        <v>154</v>
      </c>
      <c r="D107" t="s">
        <v>477</v>
      </c>
      <c r="E107" s="1">
        <v>45201.455034722225</v>
      </c>
      <c r="F107" s="1">
        <v>45201.461944444447</v>
      </c>
      <c r="G107" t="s">
        <v>487</v>
      </c>
      <c r="H107" t="s">
        <v>479</v>
      </c>
      <c r="I107" s="2">
        <v>45201</v>
      </c>
      <c r="J107">
        <v>3</v>
      </c>
      <c r="K107" t="s">
        <v>20</v>
      </c>
      <c r="L107">
        <v>2</v>
      </c>
      <c r="M107" t="s">
        <v>21</v>
      </c>
      <c r="N107" t="s">
        <v>22</v>
      </c>
      <c r="O107" t="s">
        <v>23</v>
      </c>
      <c r="P107" t="s">
        <v>54</v>
      </c>
      <c r="Q107" s="2">
        <v>45201</v>
      </c>
      <c r="R107" t="s">
        <v>54</v>
      </c>
      <c r="S107">
        <v>820</v>
      </c>
      <c r="T107">
        <v>1</v>
      </c>
    </row>
    <row r="108" spans="1:20" x14ac:dyDescent="0.25">
      <c r="A108" t="s">
        <v>155</v>
      </c>
      <c r="B108">
        <f t="shared" si="1"/>
        <v>1</v>
      </c>
      <c r="C108" t="s">
        <v>141</v>
      </c>
      <c r="D108" t="s">
        <v>477</v>
      </c>
      <c r="E108" s="1">
        <v>45202.583414351851</v>
      </c>
      <c r="F108" s="1">
        <v>45202.592824074076</v>
      </c>
      <c r="G108" t="s">
        <v>487</v>
      </c>
      <c r="H108" t="s">
        <v>479</v>
      </c>
      <c r="I108" s="2">
        <v>45202</v>
      </c>
      <c r="J108">
        <v>3</v>
      </c>
      <c r="K108" t="s">
        <v>20</v>
      </c>
      <c r="L108">
        <v>2</v>
      </c>
      <c r="M108" t="s">
        <v>21</v>
      </c>
      <c r="N108" t="s">
        <v>22</v>
      </c>
      <c r="O108" t="s">
        <v>23</v>
      </c>
      <c r="P108" t="s">
        <v>54</v>
      </c>
      <c r="Q108" s="2">
        <v>45202</v>
      </c>
      <c r="R108" t="s">
        <v>54</v>
      </c>
      <c r="S108">
        <v>790</v>
      </c>
      <c r="T108">
        <v>1</v>
      </c>
    </row>
    <row r="109" spans="1:20" x14ac:dyDescent="0.25">
      <c r="A109" t="s">
        <v>156</v>
      </c>
      <c r="B109">
        <f t="shared" si="1"/>
        <v>1</v>
      </c>
      <c r="C109" t="s">
        <v>157</v>
      </c>
      <c r="D109" t="s">
        <v>477</v>
      </c>
      <c r="E109" s="1">
        <v>45186.729016203702</v>
      </c>
      <c r="F109" s="1">
        <v>45188.402928240743</v>
      </c>
      <c r="G109" t="s">
        <v>487</v>
      </c>
      <c r="H109" t="s">
        <v>479</v>
      </c>
      <c r="I109" s="2">
        <v>45186</v>
      </c>
      <c r="J109">
        <v>3</v>
      </c>
      <c r="K109" t="s">
        <v>20</v>
      </c>
      <c r="L109">
        <v>2</v>
      </c>
      <c r="M109" t="s">
        <v>21</v>
      </c>
      <c r="N109" t="s">
        <v>22</v>
      </c>
      <c r="O109" t="s">
        <v>23</v>
      </c>
      <c r="P109" t="s">
        <v>54</v>
      </c>
      <c r="Q109" s="2">
        <v>45186</v>
      </c>
      <c r="R109" t="s">
        <v>54</v>
      </c>
      <c r="S109">
        <v>680</v>
      </c>
      <c r="T109">
        <v>1</v>
      </c>
    </row>
    <row r="110" spans="1:20" x14ac:dyDescent="0.25">
      <c r="A110" t="s">
        <v>158</v>
      </c>
      <c r="B110">
        <f t="shared" si="1"/>
        <v>1</v>
      </c>
      <c r="C110" t="s">
        <v>157</v>
      </c>
      <c r="D110" t="s">
        <v>477</v>
      </c>
      <c r="E110" s="1">
        <v>45186.380173611113</v>
      </c>
      <c r="F110" s="1">
        <v>45186.391817129632</v>
      </c>
      <c r="G110" t="s">
        <v>487</v>
      </c>
      <c r="H110" t="s">
        <v>479</v>
      </c>
      <c r="I110" s="2">
        <v>45186</v>
      </c>
      <c r="J110">
        <v>3</v>
      </c>
      <c r="K110" t="s">
        <v>20</v>
      </c>
      <c r="L110">
        <v>2</v>
      </c>
      <c r="M110" t="s">
        <v>21</v>
      </c>
      <c r="N110" t="s">
        <v>22</v>
      </c>
      <c r="O110" t="s">
        <v>23</v>
      </c>
      <c r="P110" t="s">
        <v>54</v>
      </c>
      <c r="Q110" s="2">
        <v>45186</v>
      </c>
      <c r="R110" t="s">
        <v>54</v>
      </c>
      <c r="S110">
        <v>830</v>
      </c>
      <c r="T110">
        <v>1</v>
      </c>
    </row>
    <row r="111" spans="1:20" x14ac:dyDescent="0.25">
      <c r="A111" t="s">
        <v>159</v>
      </c>
      <c r="B111">
        <f t="shared" si="1"/>
        <v>1</v>
      </c>
      <c r="C111" t="s">
        <v>160</v>
      </c>
      <c r="D111" t="s">
        <v>477</v>
      </c>
      <c r="E111" s="1">
        <v>45225.490312499998</v>
      </c>
      <c r="F111" s="1">
        <v>45225.49622685185</v>
      </c>
      <c r="G111" t="s">
        <v>487</v>
      </c>
      <c r="H111" t="s">
        <v>479</v>
      </c>
      <c r="I111" s="2">
        <v>45225</v>
      </c>
      <c r="J111">
        <v>3</v>
      </c>
      <c r="K111" t="s">
        <v>20</v>
      </c>
      <c r="L111">
        <v>2</v>
      </c>
      <c r="M111" t="s">
        <v>21</v>
      </c>
      <c r="N111" t="s">
        <v>22</v>
      </c>
      <c r="O111" t="s">
        <v>23</v>
      </c>
      <c r="P111" t="s">
        <v>54</v>
      </c>
      <c r="Q111" s="2">
        <v>45225</v>
      </c>
      <c r="R111" t="s">
        <v>54</v>
      </c>
      <c r="S111">
        <v>800</v>
      </c>
      <c r="T111">
        <v>1</v>
      </c>
    </row>
    <row r="112" spans="1:20" x14ac:dyDescent="0.25">
      <c r="A112" t="s">
        <v>161</v>
      </c>
      <c r="B112">
        <f t="shared" si="1"/>
        <v>1</v>
      </c>
      <c r="C112" t="s">
        <v>162</v>
      </c>
      <c r="D112" t="s">
        <v>477</v>
      </c>
      <c r="E112" s="1">
        <v>45223.67391203704</v>
      </c>
      <c r="F112" s="1">
        <v>45223.681840277779</v>
      </c>
      <c r="G112" t="s">
        <v>487</v>
      </c>
      <c r="H112" t="s">
        <v>479</v>
      </c>
      <c r="I112" s="2">
        <v>45223</v>
      </c>
      <c r="J112">
        <v>3</v>
      </c>
      <c r="K112" t="s">
        <v>20</v>
      </c>
      <c r="L112">
        <v>2</v>
      </c>
      <c r="M112" t="s">
        <v>21</v>
      </c>
      <c r="N112" t="s">
        <v>22</v>
      </c>
      <c r="O112" t="s">
        <v>23</v>
      </c>
      <c r="P112" t="s">
        <v>54</v>
      </c>
      <c r="Q112" s="2">
        <v>45223</v>
      </c>
      <c r="R112" t="s">
        <v>54</v>
      </c>
      <c r="S112">
        <v>830</v>
      </c>
      <c r="T112">
        <v>1</v>
      </c>
    </row>
    <row r="113" spans="1:20" x14ac:dyDescent="0.25">
      <c r="A113" t="s">
        <v>163</v>
      </c>
      <c r="B113">
        <f t="shared" si="1"/>
        <v>1</v>
      </c>
      <c r="C113" t="s">
        <v>164</v>
      </c>
      <c r="D113" t="s">
        <v>477</v>
      </c>
      <c r="E113" s="1">
        <v>45222.504131944443</v>
      </c>
      <c r="F113" s="1">
        <v>45222.507708333331</v>
      </c>
      <c r="G113" t="s">
        <v>487</v>
      </c>
      <c r="H113" t="s">
        <v>479</v>
      </c>
      <c r="I113" s="2">
        <v>45222</v>
      </c>
      <c r="J113">
        <v>3</v>
      </c>
      <c r="K113" t="s">
        <v>20</v>
      </c>
      <c r="L113">
        <v>2</v>
      </c>
      <c r="M113" t="s">
        <v>21</v>
      </c>
      <c r="N113" t="s">
        <v>22</v>
      </c>
      <c r="O113" t="s">
        <v>23</v>
      </c>
      <c r="P113" t="s">
        <v>54</v>
      </c>
      <c r="Q113" s="2">
        <v>45222</v>
      </c>
      <c r="R113" t="s">
        <v>54</v>
      </c>
      <c r="S113">
        <v>600</v>
      </c>
      <c r="T113">
        <v>1</v>
      </c>
    </row>
    <row r="114" spans="1:20" x14ac:dyDescent="0.25">
      <c r="A114" t="s">
        <v>165</v>
      </c>
      <c r="B114">
        <f t="shared" si="1"/>
        <v>1</v>
      </c>
      <c r="C114" t="s">
        <v>166</v>
      </c>
      <c r="D114" t="s">
        <v>477</v>
      </c>
      <c r="E114" s="1">
        <v>45194.413032407407</v>
      </c>
      <c r="F114" s="1">
        <v>45194.419212962966</v>
      </c>
      <c r="G114" t="s">
        <v>487</v>
      </c>
      <c r="H114" t="s">
        <v>479</v>
      </c>
      <c r="I114" s="2">
        <v>45194</v>
      </c>
      <c r="J114">
        <v>3</v>
      </c>
      <c r="K114" t="s">
        <v>20</v>
      </c>
      <c r="L114">
        <v>2</v>
      </c>
      <c r="M114" t="s">
        <v>21</v>
      </c>
      <c r="N114" t="s">
        <v>22</v>
      </c>
      <c r="O114" t="s">
        <v>23</v>
      </c>
      <c r="P114" t="s">
        <v>54</v>
      </c>
      <c r="Q114" s="2">
        <v>45194</v>
      </c>
      <c r="R114" t="s">
        <v>54</v>
      </c>
      <c r="S114">
        <v>670</v>
      </c>
      <c r="T114">
        <v>1</v>
      </c>
    </row>
    <row r="115" spans="1:20" x14ac:dyDescent="0.25">
      <c r="A115" t="s">
        <v>167</v>
      </c>
      <c r="B115">
        <f t="shared" si="1"/>
        <v>1</v>
      </c>
      <c r="C115" t="s">
        <v>168</v>
      </c>
      <c r="D115" t="s">
        <v>477</v>
      </c>
      <c r="E115" s="1">
        <v>45193.587337962963</v>
      </c>
      <c r="F115" s="1">
        <v>45193.594270833331</v>
      </c>
      <c r="G115" t="s">
        <v>487</v>
      </c>
      <c r="H115" t="s">
        <v>479</v>
      </c>
      <c r="I115" s="2">
        <v>45193</v>
      </c>
      <c r="J115">
        <v>3</v>
      </c>
      <c r="K115" t="s">
        <v>20</v>
      </c>
      <c r="L115">
        <v>2</v>
      </c>
      <c r="M115" t="s">
        <v>21</v>
      </c>
      <c r="N115" t="s">
        <v>22</v>
      </c>
      <c r="O115" t="s">
        <v>23</v>
      </c>
      <c r="P115" t="s">
        <v>54</v>
      </c>
      <c r="Q115" s="2">
        <v>45193</v>
      </c>
      <c r="R115" t="s">
        <v>54</v>
      </c>
      <c r="S115">
        <v>800</v>
      </c>
      <c r="T115">
        <v>1</v>
      </c>
    </row>
    <row r="116" spans="1:20" x14ac:dyDescent="0.25">
      <c r="A116" t="s">
        <v>169</v>
      </c>
      <c r="B116">
        <f t="shared" si="1"/>
        <v>1</v>
      </c>
      <c r="C116" t="s">
        <v>170</v>
      </c>
      <c r="D116" t="s">
        <v>477</v>
      </c>
      <c r="E116" s="1">
        <v>45215.585810185185</v>
      </c>
      <c r="F116" s="1">
        <v>45215.592210648145</v>
      </c>
      <c r="G116" t="s">
        <v>487</v>
      </c>
      <c r="H116" t="s">
        <v>479</v>
      </c>
      <c r="I116" s="2">
        <v>45215</v>
      </c>
      <c r="J116">
        <v>3</v>
      </c>
      <c r="K116" t="s">
        <v>20</v>
      </c>
      <c r="L116">
        <v>2</v>
      </c>
      <c r="M116" t="s">
        <v>21</v>
      </c>
      <c r="N116" t="s">
        <v>22</v>
      </c>
      <c r="O116" t="s">
        <v>23</v>
      </c>
      <c r="P116" t="s">
        <v>54</v>
      </c>
      <c r="Q116" s="2">
        <v>45215</v>
      </c>
      <c r="R116" t="s">
        <v>54</v>
      </c>
      <c r="S116">
        <v>780</v>
      </c>
      <c r="T116">
        <v>1</v>
      </c>
    </row>
    <row r="117" spans="1:20" x14ac:dyDescent="0.25">
      <c r="A117" t="s">
        <v>171</v>
      </c>
      <c r="B117">
        <f t="shared" si="1"/>
        <v>1</v>
      </c>
      <c r="C117" t="s">
        <v>170</v>
      </c>
      <c r="D117" t="s">
        <v>477</v>
      </c>
      <c r="E117" s="1">
        <v>45215.428831018522</v>
      </c>
      <c r="F117" s="1">
        <v>45215.436145833337</v>
      </c>
      <c r="G117" t="s">
        <v>487</v>
      </c>
      <c r="H117" t="s">
        <v>479</v>
      </c>
      <c r="I117" s="2">
        <v>45215</v>
      </c>
      <c r="J117">
        <v>3</v>
      </c>
      <c r="K117" t="s">
        <v>20</v>
      </c>
      <c r="L117">
        <v>2</v>
      </c>
      <c r="M117" t="s">
        <v>21</v>
      </c>
      <c r="N117" t="s">
        <v>22</v>
      </c>
      <c r="O117" t="s">
        <v>23</v>
      </c>
      <c r="P117" t="s">
        <v>54</v>
      </c>
      <c r="Q117" s="2">
        <v>45215</v>
      </c>
      <c r="R117" t="s">
        <v>54</v>
      </c>
      <c r="S117">
        <v>590</v>
      </c>
      <c r="T117">
        <v>1</v>
      </c>
    </row>
    <row r="118" spans="1:20" x14ac:dyDescent="0.25">
      <c r="A118" t="s">
        <v>172</v>
      </c>
      <c r="B118">
        <f t="shared" si="1"/>
        <v>1</v>
      </c>
      <c r="C118" t="s">
        <v>173</v>
      </c>
      <c r="D118" t="s">
        <v>477</v>
      </c>
      <c r="E118" s="1">
        <v>45214.585069444445</v>
      </c>
      <c r="F118" s="1">
        <v>45214.595717592594</v>
      </c>
      <c r="G118" t="s">
        <v>487</v>
      </c>
      <c r="H118" t="s">
        <v>479</v>
      </c>
      <c r="I118" s="2">
        <v>45214</v>
      </c>
      <c r="J118">
        <v>3</v>
      </c>
      <c r="K118" t="s">
        <v>20</v>
      </c>
      <c r="L118">
        <v>2</v>
      </c>
      <c r="M118" t="s">
        <v>21</v>
      </c>
      <c r="N118" t="s">
        <v>22</v>
      </c>
      <c r="O118" t="s">
        <v>23</v>
      </c>
      <c r="P118" t="s">
        <v>54</v>
      </c>
      <c r="Q118" s="2">
        <v>45214</v>
      </c>
      <c r="R118" t="s">
        <v>54</v>
      </c>
      <c r="S118">
        <v>620</v>
      </c>
      <c r="T118">
        <v>1</v>
      </c>
    </row>
    <row r="119" spans="1:20" x14ac:dyDescent="0.25">
      <c r="A119" t="s">
        <v>174</v>
      </c>
      <c r="B119">
        <f t="shared" si="1"/>
        <v>1</v>
      </c>
      <c r="C119" t="s">
        <v>170</v>
      </c>
      <c r="D119" t="s">
        <v>477</v>
      </c>
      <c r="E119" s="1">
        <v>45215.614907407406</v>
      </c>
      <c r="F119" s="1">
        <v>45215.622777777775</v>
      </c>
      <c r="G119" t="s">
        <v>487</v>
      </c>
      <c r="H119" t="s">
        <v>479</v>
      </c>
      <c r="I119" s="2">
        <v>45215</v>
      </c>
      <c r="J119">
        <v>3</v>
      </c>
      <c r="K119" t="s">
        <v>20</v>
      </c>
      <c r="L119">
        <v>2</v>
      </c>
      <c r="M119" t="s">
        <v>21</v>
      </c>
      <c r="N119" t="s">
        <v>22</v>
      </c>
      <c r="O119" t="s">
        <v>23</v>
      </c>
      <c r="P119" t="s">
        <v>54</v>
      </c>
      <c r="Q119" s="2">
        <v>45215</v>
      </c>
      <c r="R119" t="s">
        <v>54</v>
      </c>
      <c r="S119">
        <v>660</v>
      </c>
      <c r="T119">
        <v>1</v>
      </c>
    </row>
    <row r="120" spans="1:20" x14ac:dyDescent="0.25">
      <c r="A120" t="s">
        <v>175</v>
      </c>
      <c r="B120">
        <f t="shared" si="1"/>
        <v>1</v>
      </c>
      <c r="C120" t="s">
        <v>176</v>
      </c>
      <c r="D120" t="s">
        <v>477</v>
      </c>
      <c r="E120" s="1">
        <v>45196.405277777776</v>
      </c>
      <c r="F120" s="1">
        <v>45196.425625000003</v>
      </c>
      <c r="G120" t="s">
        <v>487</v>
      </c>
      <c r="H120" t="s">
        <v>479</v>
      </c>
      <c r="I120" s="2">
        <v>45196</v>
      </c>
      <c r="J120">
        <v>3</v>
      </c>
      <c r="K120" t="s">
        <v>20</v>
      </c>
      <c r="L120">
        <v>2</v>
      </c>
      <c r="M120" t="s">
        <v>21</v>
      </c>
      <c r="N120" t="s">
        <v>22</v>
      </c>
      <c r="O120" t="s">
        <v>23</v>
      </c>
      <c r="P120" t="s">
        <v>54</v>
      </c>
      <c r="Q120" s="2">
        <v>45196</v>
      </c>
      <c r="R120" t="s">
        <v>54</v>
      </c>
      <c r="S120">
        <v>830</v>
      </c>
      <c r="T120">
        <v>1</v>
      </c>
    </row>
    <row r="121" spans="1:20" x14ac:dyDescent="0.25">
      <c r="A121" t="s">
        <v>177</v>
      </c>
      <c r="B121">
        <f t="shared" si="1"/>
        <v>1</v>
      </c>
      <c r="C121" t="s">
        <v>178</v>
      </c>
      <c r="D121" t="s">
        <v>477</v>
      </c>
      <c r="E121" s="1">
        <v>45200.478009259263</v>
      </c>
      <c r="F121" s="1">
        <v>45200.486678240741</v>
      </c>
      <c r="G121" t="s">
        <v>487</v>
      </c>
      <c r="H121" t="s">
        <v>479</v>
      </c>
      <c r="I121" s="2">
        <v>45200</v>
      </c>
      <c r="J121">
        <v>3</v>
      </c>
      <c r="K121" t="s">
        <v>20</v>
      </c>
      <c r="L121">
        <v>2</v>
      </c>
      <c r="M121" t="s">
        <v>21</v>
      </c>
      <c r="N121" t="s">
        <v>22</v>
      </c>
      <c r="O121" t="s">
        <v>23</v>
      </c>
      <c r="P121" t="s">
        <v>54</v>
      </c>
      <c r="Q121" s="2">
        <v>45200</v>
      </c>
      <c r="R121" t="s">
        <v>54</v>
      </c>
      <c r="S121">
        <v>810</v>
      </c>
      <c r="T121">
        <v>1</v>
      </c>
    </row>
    <row r="122" spans="1:20" x14ac:dyDescent="0.25">
      <c r="A122" t="s">
        <v>179</v>
      </c>
      <c r="B122">
        <f t="shared" si="1"/>
        <v>1</v>
      </c>
      <c r="C122" t="s">
        <v>178</v>
      </c>
      <c r="D122" t="s">
        <v>477</v>
      </c>
      <c r="E122" s="1">
        <v>45200.694502314815</v>
      </c>
      <c r="F122" s="1">
        <v>45200.703831018516</v>
      </c>
      <c r="G122" t="s">
        <v>487</v>
      </c>
      <c r="H122" t="s">
        <v>479</v>
      </c>
      <c r="I122" s="2">
        <v>45200</v>
      </c>
      <c r="J122">
        <v>3</v>
      </c>
      <c r="K122" t="s">
        <v>20</v>
      </c>
      <c r="L122">
        <v>2</v>
      </c>
      <c r="M122" t="s">
        <v>21</v>
      </c>
      <c r="N122" t="s">
        <v>22</v>
      </c>
      <c r="O122" t="s">
        <v>23</v>
      </c>
      <c r="P122" t="s">
        <v>54</v>
      </c>
      <c r="Q122" s="2">
        <v>45200</v>
      </c>
      <c r="R122" t="s">
        <v>54</v>
      </c>
      <c r="S122">
        <v>640</v>
      </c>
      <c r="T122">
        <v>1</v>
      </c>
    </row>
    <row r="123" spans="1:20" x14ac:dyDescent="0.25">
      <c r="A123" t="s">
        <v>180</v>
      </c>
      <c r="B123">
        <f t="shared" si="1"/>
        <v>1</v>
      </c>
      <c r="C123" t="s">
        <v>178</v>
      </c>
      <c r="D123" t="s">
        <v>477</v>
      </c>
      <c r="E123" s="1">
        <v>45200.43178240741</v>
      </c>
      <c r="F123" s="1">
        <v>45200.442129629628</v>
      </c>
      <c r="G123" t="s">
        <v>487</v>
      </c>
      <c r="H123" t="s">
        <v>479</v>
      </c>
      <c r="I123" s="2">
        <v>45200</v>
      </c>
      <c r="J123">
        <v>3</v>
      </c>
      <c r="K123" t="s">
        <v>20</v>
      </c>
      <c r="L123">
        <v>2</v>
      </c>
      <c r="M123" t="s">
        <v>21</v>
      </c>
      <c r="N123" t="s">
        <v>22</v>
      </c>
      <c r="O123" t="s">
        <v>23</v>
      </c>
      <c r="P123" t="s">
        <v>54</v>
      </c>
      <c r="Q123" s="2">
        <v>45200</v>
      </c>
      <c r="R123" t="s">
        <v>54</v>
      </c>
      <c r="S123">
        <v>800</v>
      </c>
      <c r="T123">
        <v>1</v>
      </c>
    </row>
    <row r="124" spans="1:20" x14ac:dyDescent="0.25">
      <c r="A124" t="s">
        <v>181</v>
      </c>
      <c r="B124">
        <f t="shared" si="1"/>
        <v>1</v>
      </c>
      <c r="C124" t="s">
        <v>182</v>
      </c>
      <c r="D124" t="s">
        <v>477</v>
      </c>
      <c r="E124" s="1">
        <v>45217.592442129629</v>
      </c>
      <c r="F124" s="1">
        <v>45218.482997685183</v>
      </c>
      <c r="G124" t="s">
        <v>487</v>
      </c>
      <c r="H124" t="s">
        <v>479</v>
      </c>
      <c r="I124" s="2">
        <v>45217</v>
      </c>
      <c r="J124">
        <v>3</v>
      </c>
      <c r="K124" t="s">
        <v>20</v>
      </c>
      <c r="L124">
        <v>2</v>
      </c>
      <c r="M124" t="s">
        <v>21</v>
      </c>
      <c r="N124" t="s">
        <v>22</v>
      </c>
      <c r="O124" t="s">
        <v>23</v>
      </c>
      <c r="P124" t="s">
        <v>54</v>
      </c>
      <c r="Q124" s="2">
        <v>45217</v>
      </c>
      <c r="R124" t="s">
        <v>54</v>
      </c>
      <c r="S124">
        <v>630</v>
      </c>
      <c r="T124">
        <v>1</v>
      </c>
    </row>
    <row r="125" spans="1:20" x14ac:dyDescent="0.25">
      <c r="A125" t="s">
        <v>183</v>
      </c>
      <c r="B125">
        <f t="shared" si="1"/>
        <v>1</v>
      </c>
      <c r="C125" t="s">
        <v>184</v>
      </c>
      <c r="D125" t="s">
        <v>477</v>
      </c>
      <c r="E125" s="1">
        <v>45219.425115740742</v>
      </c>
      <c r="F125" s="1">
        <v>45219.433912037035</v>
      </c>
      <c r="G125" t="s">
        <v>487</v>
      </c>
      <c r="H125" t="s">
        <v>479</v>
      </c>
      <c r="I125" s="2">
        <v>45219</v>
      </c>
      <c r="J125">
        <v>3</v>
      </c>
      <c r="K125" t="s">
        <v>20</v>
      </c>
      <c r="L125">
        <v>2</v>
      </c>
      <c r="M125" t="s">
        <v>21</v>
      </c>
      <c r="N125" t="s">
        <v>22</v>
      </c>
      <c r="O125" t="s">
        <v>23</v>
      </c>
      <c r="P125" t="s">
        <v>54</v>
      </c>
      <c r="Q125" s="2">
        <v>45219</v>
      </c>
      <c r="R125" t="s">
        <v>54</v>
      </c>
      <c r="S125">
        <v>710</v>
      </c>
      <c r="T125">
        <v>1</v>
      </c>
    </row>
    <row r="126" spans="1:20" x14ac:dyDescent="0.25">
      <c r="A126" t="s">
        <v>185</v>
      </c>
      <c r="B126">
        <f t="shared" si="1"/>
        <v>1</v>
      </c>
      <c r="C126" t="s">
        <v>184</v>
      </c>
      <c r="D126" t="s">
        <v>477</v>
      </c>
      <c r="E126" s="1">
        <v>45219.419131944444</v>
      </c>
      <c r="F126" s="1">
        <v>45219.426712962966</v>
      </c>
      <c r="G126" t="s">
        <v>487</v>
      </c>
      <c r="H126" t="s">
        <v>479</v>
      </c>
      <c r="I126" s="2">
        <v>45219</v>
      </c>
      <c r="J126">
        <v>3</v>
      </c>
      <c r="K126" t="s">
        <v>20</v>
      </c>
      <c r="L126">
        <v>2</v>
      </c>
      <c r="M126" t="s">
        <v>21</v>
      </c>
      <c r="N126" t="s">
        <v>22</v>
      </c>
      <c r="O126" t="s">
        <v>23</v>
      </c>
      <c r="P126" t="s">
        <v>54</v>
      </c>
      <c r="Q126" s="2">
        <v>45219</v>
      </c>
      <c r="R126" t="s">
        <v>54</v>
      </c>
      <c r="S126">
        <v>830</v>
      </c>
      <c r="T126">
        <v>1</v>
      </c>
    </row>
    <row r="127" spans="1:20" x14ac:dyDescent="0.25">
      <c r="A127" t="s">
        <v>186</v>
      </c>
      <c r="B127">
        <f t="shared" si="1"/>
        <v>1</v>
      </c>
      <c r="C127" t="s">
        <v>187</v>
      </c>
      <c r="D127" t="s">
        <v>477</v>
      </c>
      <c r="E127" s="1">
        <v>45220.53670138889</v>
      </c>
      <c r="F127" s="1">
        <v>45220.543506944443</v>
      </c>
      <c r="G127" t="s">
        <v>487</v>
      </c>
      <c r="H127" t="s">
        <v>479</v>
      </c>
      <c r="I127" s="2">
        <v>45220</v>
      </c>
      <c r="J127">
        <v>3</v>
      </c>
      <c r="K127" t="s">
        <v>20</v>
      </c>
      <c r="L127">
        <v>2</v>
      </c>
      <c r="M127" t="s">
        <v>21</v>
      </c>
      <c r="N127" t="s">
        <v>22</v>
      </c>
      <c r="O127" t="s">
        <v>23</v>
      </c>
      <c r="P127" t="s">
        <v>54</v>
      </c>
      <c r="Q127" s="2">
        <v>45220</v>
      </c>
      <c r="R127" t="s">
        <v>54</v>
      </c>
      <c r="S127">
        <v>910</v>
      </c>
      <c r="T127">
        <v>1</v>
      </c>
    </row>
    <row r="128" spans="1:20" x14ac:dyDescent="0.25">
      <c r="A128" t="s">
        <v>188</v>
      </c>
      <c r="B128">
        <f t="shared" si="1"/>
        <v>1</v>
      </c>
      <c r="C128" t="s">
        <v>189</v>
      </c>
      <c r="D128" t="s">
        <v>477</v>
      </c>
      <c r="E128" s="1">
        <v>45197.607349537036</v>
      </c>
      <c r="F128" s="1">
        <v>45197.62059027778</v>
      </c>
      <c r="G128" t="s">
        <v>487</v>
      </c>
      <c r="H128" t="s">
        <v>479</v>
      </c>
      <c r="I128" s="2">
        <v>45197</v>
      </c>
      <c r="J128">
        <v>3</v>
      </c>
      <c r="K128" t="s">
        <v>20</v>
      </c>
      <c r="L128">
        <v>2</v>
      </c>
      <c r="M128" t="s">
        <v>21</v>
      </c>
      <c r="N128" t="s">
        <v>22</v>
      </c>
      <c r="O128" t="s">
        <v>23</v>
      </c>
      <c r="P128" t="s">
        <v>54</v>
      </c>
      <c r="Q128" s="2">
        <v>45197</v>
      </c>
      <c r="R128" t="s">
        <v>54</v>
      </c>
      <c r="S128">
        <v>780</v>
      </c>
      <c r="T128">
        <v>1</v>
      </c>
    </row>
    <row r="129" spans="1:20" x14ac:dyDescent="0.25">
      <c r="A129" t="s">
        <v>188</v>
      </c>
      <c r="B129">
        <f t="shared" si="1"/>
        <v>0</v>
      </c>
      <c r="C129" t="s">
        <v>189</v>
      </c>
      <c r="D129" t="s">
        <v>480</v>
      </c>
      <c r="E129" s="1">
        <v>45454.556793981479</v>
      </c>
      <c r="F129" s="1">
        <v>45454.581053240741</v>
      </c>
      <c r="G129" t="s">
        <v>482</v>
      </c>
      <c r="H129" t="s">
        <v>502</v>
      </c>
      <c r="I129" s="2">
        <v>45197</v>
      </c>
      <c r="J129">
        <v>3</v>
      </c>
      <c r="K129" t="s">
        <v>20</v>
      </c>
      <c r="L129">
        <v>2</v>
      </c>
      <c r="M129" t="s">
        <v>21</v>
      </c>
      <c r="N129" t="s">
        <v>22</v>
      </c>
      <c r="O129" t="s">
        <v>23</v>
      </c>
      <c r="P129" t="s">
        <v>54</v>
      </c>
      <c r="Q129" s="2">
        <v>45197</v>
      </c>
      <c r="R129" t="s">
        <v>54</v>
      </c>
      <c r="S129">
        <v>780</v>
      </c>
      <c r="T129">
        <v>1</v>
      </c>
    </row>
    <row r="130" spans="1:20" x14ac:dyDescent="0.25">
      <c r="A130" t="s">
        <v>190</v>
      </c>
      <c r="B130">
        <f t="shared" si="1"/>
        <v>1</v>
      </c>
      <c r="C130" t="s">
        <v>189</v>
      </c>
      <c r="D130" t="s">
        <v>477</v>
      </c>
      <c r="E130" s="1">
        <v>45197.457280092596</v>
      </c>
      <c r="F130" s="1">
        <v>45197.466678240744</v>
      </c>
      <c r="G130" t="s">
        <v>487</v>
      </c>
      <c r="H130" t="s">
        <v>479</v>
      </c>
      <c r="I130" s="2">
        <v>45197</v>
      </c>
      <c r="J130">
        <v>3</v>
      </c>
      <c r="K130" t="s">
        <v>20</v>
      </c>
      <c r="L130">
        <v>2</v>
      </c>
      <c r="M130" t="s">
        <v>21</v>
      </c>
      <c r="N130" t="s">
        <v>22</v>
      </c>
      <c r="O130" t="s">
        <v>23</v>
      </c>
      <c r="P130" t="s">
        <v>54</v>
      </c>
      <c r="Q130" s="2">
        <v>45197</v>
      </c>
      <c r="R130" t="s">
        <v>54</v>
      </c>
      <c r="S130">
        <v>670</v>
      </c>
      <c r="T130">
        <v>1</v>
      </c>
    </row>
    <row r="131" spans="1:20" x14ac:dyDescent="0.25">
      <c r="A131" t="s">
        <v>191</v>
      </c>
      <c r="B131">
        <f t="shared" ref="B131:B194" si="2">IF(A131=A130,0,1)</f>
        <v>1</v>
      </c>
      <c r="C131" t="s">
        <v>192</v>
      </c>
      <c r="D131" t="s">
        <v>477</v>
      </c>
      <c r="E131" s="1">
        <v>45198.498043981483</v>
      </c>
      <c r="F131" s="1">
        <v>45198.503888888888</v>
      </c>
      <c r="G131" t="s">
        <v>487</v>
      </c>
      <c r="H131" t="s">
        <v>479</v>
      </c>
      <c r="I131" s="2">
        <v>45198</v>
      </c>
      <c r="J131">
        <v>3</v>
      </c>
      <c r="K131" t="s">
        <v>20</v>
      </c>
      <c r="L131">
        <v>2</v>
      </c>
      <c r="M131" t="s">
        <v>21</v>
      </c>
      <c r="N131" t="s">
        <v>22</v>
      </c>
      <c r="O131" t="s">
        <v>23</v>
      </c>
      <c r="P131" t="s">
        <v>54</v>
      </c>
      <c r="Q131" s="2">
        <v>45198</v>
      </c>
      <c r="R131" t="s">
        <v>54</v>
      </c>
      <c r="S131">
        <v>830</v>
      </c>
      <c r="T131">
        <v>1</v>
      </c>
    </row>
    <row r="132" spans="1:20" x14ac:dyDescent="0.25">
      <c r="A132" t="s">
        <v>193</v>
      </c>
      <c r="B132">
        <f t="shared" si="2"/>
        <v>1</v>
      </c>
      <c r="C132" t="s">
        <v>194</v>
      </c>
      <c r="D132" t="s">
        <v>477</v>
      </c>
      <c r="E132" s="1">
        <v>45210.586006944446</v>
      </c>
      <c r="F132" s="1">
        <v>45210.594074074077</v>
      </c>
      <c r="G132" t="s">
        <v>487</v>
      </c>
      <c r="H132" t="s">
        <v>479</v>
      </c>
      <c r="I132" s="2">
        <v>45210</v>
      </c>
      <c r="J132">
        <v>3</v>
      </c>
      <c r="K132" t="s">
        <v>20</v>
      </c>
      <c r="L132">
        <v>2</v>
      </c>
      <c r="M132" t="s">
        <v>21</v>
      </c>
      <c r="N132" t="s">
        <v>22</v>
      </c>
      <c r="O132" t="s">
        <v>23</v>
      </c>
      <c r="P132" t="s">
        <v>54</v>
      </c>
      <c r="Q132" s="2">
        <v>45210</v>
      </c>
      <c r="R132" t="s">
        <v>54</v>
      </c>
      <c r="S132">
        <v>700</v>
      </c>
      <c r="T132">
        <v>1</v>
      </c>
    </row>
    <row r="133" spans="1:20" x14ac:dyDescent="0.25">
      <c r="A133" t="s">
        <v>195</v>
      </c>
      <c r="B133">
        <f t="shared" si="2"/>
        <v>1</v>
      </c>
      <c r="C133" t="s">
        <v>196</v>
      </c>
      <c r="D133" t="s">
        <v>477</v>
      </c>
      <c r="E133" s="1">
        <v>45213.609942129631</v>
      </c>
      <c r="F133" s="1">
        <v>45213.616608796299</v>
      </c>
      <c r="G133" t="s">
        <v>487</v>
      </c>
      <c r="H133" t="s">
        <v>479</v>
      </c>
      <c r="I133" s="2">
        <v>45213</v>
      </c>
      <c r="J133">
        <v>3</v>
      </c>
      <c r="K133" t="s">
        <v>20</v>
      </c>
      <c r="L133">
        <v>2</v>
      </c>
      <c r="M133" t="s">
        <v>21</v>
      </c>
      <c r="N133" t="s">
        <v>22</v>
      </c>
      <c r="O133" t="s">
        <v>23</v>
      </c>
      <c r="P133" t="s">
        <v>54</v>
      </c>
      <c r="Q133" s="2">
        <v>45213</v>
      </c>
      <c r="R133" t="s">
        <v>54</v>
      </c>
      <c r="S133">
        <v>850</v>
      </c>
      <c r="T133">
        <v>1</v>
      </c>
    </row>
    <row r="134" spans="1:20" x14ac:dyDescent="0.25">
      <c r="A134" t="s">
        <v>197</v>
      </c>
      <c r="B134">
        <f t="shared" si="2"/>
        <v>1</v>
      </c>
      <c r="C134" t="s">
        <v>196</v>
      </c>
      <c r="D134" t="s">
        <v>477</v>
      </c>
      <c r="E134" s="1">
        <v>45213.452268518522</v>
      </c>
      <c r="F134" s="1">
        <v>45213.461944444447</v>
      </c>
      <c r="G134" t="s">
        <v>487</v>
      </c>
      <c r="H134" t="s">
        <v>479</v>
      </c>
      <c r="I134" s="2">
        <v>45213</v>
      </c>
      <c r="J134">
        <v>3</v>
      </c>
      <c r="K134" t="s">
        <v>20</v>
      </c>
      <c r="L134">
        <v>2</v>
      </c>
      <c r="M134" t="s">
        <v>21</v>
      </c>
      <c r="N134" t="s">
        <v>98</v>
      </c>
      <c r="O134" t="s">
        <v>99</v>
      </c>
      <c r="P134" t="s">
        <v>54</v>
      </c>
      <c r="Q134" s="2">
        <v>45213</v>
      </c>
      <c r="R134" t="s">
        <v>54</v>
      </c>
      <c r="S134">
        <v>840</v>
      </c>
      <c r="T134">
        <v>1</v>
      </c>
    </row>
    <row r="135" spans="1:20" x14ac:dyDescent="0.25">
      <c r="A135" t="s">
        <v>198</v>
      </c>
      <c r="B135">
        <f t="shared" si="2"/>
        <v>1</v>
      </c>
      <c r="C135" t="s">
        <v>196</v>
      </c>
      <c r="D135" t="s">
        <v>477</v>
      </c>
      <c r="E135" s="1">
        <v>45213.645497685182</v>
      </c>
      <c r="F135" s="1">
        <v>45213.654328703706</v>
      </c>
      <c r="G135" t="s">
        <v>487</v>
      </c>
      <c r="H135" t="s">
        <v>479</v>
      </c>
      <c r="I135" s="2">
        <v>45213</v>
      </c>
      <c r="J135">
        <v>3</v>
      </c>
      <c r="K135" t="s">
        <v>20</v>
      </c>
      <c r="L135">
        <v>2</v>
      </c>
      <c r="M135" t="s">
        <v>21</v>
      </c>
      <c r="N135" t="s">
        <v>22</v>
      </c>
      <c r="O135" t="s">
        <v>23</v>
      </c>
      <c r="P135" t="s">
        <v>54</v>
      </c>
      <c r="Q135" s="2">
        <v>45213</v>
      </c>
      <c r="R135" t="s">
        <v>54</v>
      </c>
      <c r="S135">
        <v>900</v>
      </c>
      <c r="T135">
        <v>1</v>
      </c>
    </row>
    <row r="136" spans="1:20" x14ac:dyDescent="0.25">
      <c r="A136" t="s">
        <v>200</v>
      </c>
      <c r="B136">
        <f t="shared" si="2"/>
        <v>1</v>
      </c>
      <c r="C136" t="s">
        <v>192</v>
      </c>
      <c r="D136" t="s">
        <v>477</v>
      </c>
      <c r="E136" s="1">
        <v>45198.448877314811</v>
      </c>
      <c r="F136" s="1">
        <v>45198.456284722219</v>
      </c>
      <c r="G136" t="s">
        <v>487</v>
      </c>
      <c r="H136" t="s">
        <v>479</v>
      </c>
      <c r="I136" s="2">
        <v>45198</v>
      </c>
      <c r="J136">
        <v>3</v>
      </c>
      <c r="K136" t="s">
        <v>20</v>
      </c>
      <c r="L136">
        <v>2</v>
      </c>
      <c r="M136" t="s">
        <v>21</v>
      </c>
      <c r="N136" t="s">
        <v>22</v>
      </c>
      <c r="O136" t="s">
        <v>23</v>
      </c>
      <c r="P136" t="s">
        <v>54</v>
      </c>
      <c r="Q136" s="2">
        <v>45198</v>
      </c>
      <c r="R136" t="s">
        <v>54</v>
      </c>
      <c r="S136">
        <v>690</v>
      </c>
      <c r="T136">
        <v>1</v>
      </c>
    </row>
    <row r="137" spans="1:20" x14ac:dyDescent="0.25">
      <c r="A137" t="s">
        <v>201</v>
      </c>
      <c r="B137">
        <f t="shared" si="2"/>
        <v>1</v>
      </c>
      <c r="C137" t="s">
        <v>202</v>
      </c>
      <c r="D137" t="s">
        <v>477</v>
      </c>
      <c r="E137" s="1">
        <v>45199.422534722224</v>
      </c>
      <c r="F137" s="1">
        <v>45199.47148148148</v>
      </c>
      <c r="G137" t="s">
        <v>487</v>
      </c>
      <c r="H137" t="s">
        <v>479</v>
      </c>
      <c r="I137" s="2">
        <v>45199</v>
      </c>
      <c r="J137">
        <v>3</v>
      </c>
      <c r="K137" t="s">
        <v>20</v>
      </c>
      <c r="L137">
        <v>2</v>
      </c>
      <c r="M137" t="s">
        <v>21</v>
      </c>
      <c r="N137" t="s">
        <v>22</v>
      </c>
      <c r="O137" t="s">
        <v>23</v>
      </c>
      <c r="P137" t="s">
        <v>54</v>
      </c>
      <c r="Q137" s="2">
        <v>45199</v>
      </c>
      <c r="R137" t="s">
        <v>54</v>
      </c>
      <c r="S137">
        <v>650</v>
      </c>
      <c r="T137">
        <v>1</v>
      </c>
    </row>
    <row r="138" spans="1:20" x14ac:dyDescent="0.25">
      <c r="A138" t="s">
        <v>203</v>
      </c>
      <c r="B138">
        <f t="shared" si="2"/>
        <v>1</v>
      </c>
      <c r="C138" t="s">
        <v>202</v>
      </c>
      <c r="D138" t="s">
        <v>477</v>
      </c>
      <c r="E138" s="1">
        <v>45199.528715277775</v>
      </c>
      <c r="F138" s="1">
        <v>45199.535104166665</v>
      </c>
      <c r="G138" t="s">
        <v>487</v>
      </c>
      <c r="H138" t="s">
        <v>479</v>
      </c>
      <c r="I138" s="2">
        <v>45199</v>
      </c>
      <c r="J138">
        <v>3</v>
      </c>
      <c r="K138" t="s">
        <v>20</v>
      </c>
      <c r="L138">
        <v>2</v>
      </c>
      <c r="M138" t="s">
        <v>21</v>
      </c>
      <c r="N138" t="s">
        <v>22</v>
      </c>
      <c r="O138" t="s">
        <v>23</v>
      </c>
      <c r="P138" t="s">
        <v>54</v>
      </c>
      <c r="Q138" s="2">
        <v>45199</v>
      </c>
      <c r="R138" t="s">
        <v>54</v>
      </c>
      <c r="S138">
        <v>600</v>
      </c>
      <c r="T138">
        <v>1</v>
      </c>
    </row>
    <row r="139" spans="1:20" x14ac:dyDescent="0.25">
      <c r="A139" t="s">
        <v>204</v>
      </c>
      <c r="B139">
        <f t="shared" si="2"/>
        <v>1</v>
      </c>
      <c r="C139" t="s">
        <v>131</v>
      </c>
      <c r="D139" t="s">
        <v>477</v>
      </c>
      <c r="E139" s="1">
        <v>45188.370162037034</v>
      </c>
      <c r="F139" s="1">
        <v>45188.379641203705</v>
      </c>
      <c r="G139" t="s">
        <v>487</v>
      </c>
      <c r="H139" t="s">
        <v>479</v>
      </c>
      <c r="I139" s="2">
        <v>45188</v>
      </c>
      <c r="J139">
        <v>3</v>
      </c>
      <c r="K139" t="s">
        <v>20</v>
      </c>
      <c r="L139">
        <v>2</v>
      </c>
      <c r="M139" t="s">
        <v>21</v>
      </c>
      <c r="N139" t="s">
        <v>22</v>
      </c>
      <c r="O139" t="s">
        <v>23</v>
      </c>
      <c r="P139" t="s">
        <v>54</v>
      </c>
      <c r="Q139" s="2">
        <v>45188</v>
      </c>
      <c r="R139" t="s">
        <v>54</v>
      </c>
      <c r="S139">
        <v>700</v>
      </c>
      <c r="T139">
        <v>1</v>
      </c>
    </row>
    <row r="140" spans="1:20" x14ac:dyDescent="0.25">
      <c r="A140" t="s">
        <v>207</v>
      </c>
      <c r="B140">
        <f t="shared" si="2"/>
        <v>1</v>
      </c>
      <c r="C140" t="s">
        <v>208</v>
      </c>
      <c r="D140" t="s">
        <v>489</v>
      </c>
      <c r="E140" s="1">
        <v>45547.463912037034</v>
      </c>
      <c r="F140" s="1">
        <v>45547.501238425924</v>
      </c>
      <c r="G140" t="s">
        <v>493</v>
      </c>
      <c r="H140" t="s">
        <v>476</v>
      </c>
      <c r="I140" s="2">
        <v>44676</v>
      </c>
      <c r="J140">
        <v>3</v>
      </c>
      <c r="K140" t="s">
        <v>20</v>
      </c>
      <c r="L140">
        <v>2</v>
      </c>
      <c r="M140" t="s">
        <v>21</v>
      </c>
      <c r="N140" t="s">
        <v>22</v>
      </c>
      <c r="O140" t="s">
        <v>23</v>
      </c>
      <c r="P140" t="s">
        <v>209</v>
      </c>
      <c r="Q140" s="2">
        <v>44676</v>
      </c>
      <c r="R140" t="s">
        <v>209</v>
      </c>
      <c r="S140">
        <v>207</v>
      </c>
      <c r="T140">
        <v>1</v>
      </c>
    </row>
    <row r="141" spans="1:20" x14ac:dyDescent="0.25">
      <c r="A141" t="s">
        <v>207</v>
      </c>
      <c r="B141">
        <f t="shared" si="2"/>
        <v>0</v>
      </c>
      <c r="C141" t="s">
        <v>208</v>
      </c>
      <c r="D141" t="s">
        <v>483</v>
      </c>
      <c r="E141" s="1">
        <v>45555.237245370372</v>
      </c>
      <c r="F141" s="1">
        <v>45555.30909722222</v>
      </c>
      <c r="G141" t="s">
        <v>484</v>
      </c>
      <c r="H141" t="s">
        <v>482</v>
      </c>
      <c r="I141" s="2">
        <v>44676</v>
      </c>
      <c r="J141">
        <v>3</v>
      </c>
      <c r="K141" t="s">
        <v>20</v>
      </c>
      <c r="L141">
        <v>2</v>
      </c>
      <c r="M141" t="s">
        <v>21</v>
      </c>
      <c r="N141" t="s">
        <v>22</v>
      </c>
      <c r="O141" t="s">
        <v>23</v>
      </c>
      <c r="P141" t="s">
        <v>209</v>
      </c>
      <c r="Q141" s="2">
        <v>44676</v>
      </c>
      <c r="R141" t="s">
        <v>209</v>
      </c>
      <c r="S141">
        <v>207</v>
      </c>
      <c r="T141">
        <v>1</v>
      </c>
    </row>
    <row r="142" spans="1:20" x14ac:dyDescent="0.25">
      <c r="A142" t="s">
        <v>207</v>
      </c>
      <c r="B142">
        <f t="shared" si="2"/>
        <v>0</v>
      </c>
      <c r="C142" t="s">
        <v>208</v>
      </c>
      <c r="D142" t="s">
        <v>477</v>
      </c>
      <c r="E142" s="1">
        <v>45563.625925925924</v>
      </c>
      <c r="F142" s="1">
        <v>45564.381550925929</v>
      </c>
      <c r="G142" t="s">
        <v>478</v>
      </c>
      <c r="H142" t="s">
        <v>479</v>
      </c>
      <c r="I142" s="2">
        <v>44676</v>
      </c>
      <c r="J142">
        <v>3</v>
      </c>
      <c r="K142" t="s">
        <v>20</v>
      </c>
      <c r="L142">
        <v>2</v>
      </c>
      <c r="M142" t="s">
        <v>21</v>
      </c>
      <c r="N142" t="s">
        <v>22</v>
      </c>
      <c r="O142" t="s">
        <v>23</v>
      </c>
      <c r="P142" t="s">
        <v>209</v>
      </c>
      <c r="Q142" s="2">
        <v>44676</v>
      </c>
      <c r="R142" t="s">
        <v>209</v>
      </c>
      <c r="S142">
        <v>207</v>
      </c>
      <c r="T142">
        <v>1</v>
      </c>
    </row>
    <row r="143" spans="1:20" x14ac:dyDescent="0.25">
      <c r="A143" t="s">
        <v>212</v>
      </c>
      <c r="B143">
        <f t="shared" si="2"/>
        <v>1</v>
      </c>
      <c r="C143" t="s">
        <v>213</v>
      </c>
      <c r="D143" t="s">
        <v>472</v>
      </c>
      <c r="E143" s="1">
        <v>45529.87804398148</v>
      </c>
      <c r="F143" s="1">
        <v>45530.281921296293</v>
      </c>
      <c r="G143" t="s">
        <v>473</v>
      </c>
      <c r="H143" t="s">
        <v>474</v>
      </c>
      <c r="I143" s="2">
        <v>44684</v>
      </c>
      <c r="J143">
        <v>3</v>
      </c>
      <c r="K143" t="s">
        <v>20</v>
      </c>
      <c r="L143">
        <v>2</v>
      </c>
      <c r="M143" t="s">
        <v>21</v>
      </c>
      <c r="N143" t="s">
        <v>22</v>
      </c>
      <c r="O143" t="s">
        <v>23</v>
      </c>
      <c r="P143" t="s">
        <v>209</v>
      </c>
      <c r="Q143" s="2">
        <v>44684</v>
      </c>
      <c r="R143" t="s">
        <v>209</v>
      </c>
      <c r="S143">
        <v>199</v>
      </c>
      <c r="T143">
        <v>1</v>
      </c>
    </row>
    <row r="144" spans="1:20" x14ac:dyDescent="0.25">
      <c r="A144" t="s">
        <v>212</v>
      </c>
      <c r="B144">
        <f t="shared" si="2"/>
        <v>0</v>
      </c>
      <c r="C144" t="s">
        <v>213</v>
      </c>
      <c r="D144" t="s">
        <v>475</v>
      </c>
      <c r="E144" s="1">
        <v>45530.540462962963</v>
      </c>
      <c r="F144" s="1">
        <v>45530.553368055553</v>
      </c>
      <c r="G144" t="s">
        <v>476</v>
      </c>
      <c r="H144" t="s">
        <v>476</v>
      </c>
      <c r="I144" s="2">
        <v>44684</v>
      </c>
      <c r="J144">
        <v>3</v>
      </c>
      <c r="K144" t="s">
        <v>20</v>
      </c>
      <c r="L144">
        <v>2</v>
      </c>
      <c r="M144" t="s">
        <v>21</v>
      </c>
      <c r="N144" t="s">
        <v>22</v>
      </c>
      <c r="O144" t="s">
        <v>23</v>
      </c>
      <c r="P144" t="s">
        <v>209</v>
      </c>
      <c r="Q144" s="2">
        <v>44684</v>
      </c>
      <c r="R144" t="s">
        <v>209</v>
      </c>
      <c r="S144">
        <v>199</v>
      </c>
      <c r="T144">
        <v>1</v>
      </c>
    </row>
    <row r="145" spans="1:20" x14ac:dyDescent="0.25">
      <c r="A145" t="s">
        <v>212</v>
      </c>
      <c r="B145">
        <f t="shared" si="2"/>
        <v>0</v>
      </c>
      <c r="C145" t="s">
        <v>213</v>
      </c>
      <c r="D145" t="s">
        <v>483</v>
      </c>
      <c r="E145" s="1">
        <v>45577.431585648148</v>
      </c>
      <c r="F145" s="1">
        <v>45577.519560185188</v>
      </c>
      <c r="G145" t="s">
        <v>484</v>
      </c>
      <c r="H145" t="s">
        <v>482</v>
      </c>
      <c r="I145" s="2">
        <v>44684</v>
      </c>
      <c r="J145">
        <v>3</v>
      </c>
      <c r="K145" t="s">
        <v>20</v>
      </c>
      <c r="L145">
        <v>2</v>
      </c>
      <c r="M145" t="s">
        <v>21</v>
      </c>
      <c r="N145" t="s">
        <v>22</v>
      </c>
      <c r="O145" t="s">
        <v>23</v>
      </c>
      <c r="P145" t="s">
        <v>209</v>
      </c>
      <c r="Q145" s="2">
        <v>44684</v>
      </c>
      <c r="R145" t="s">
        <v>209</v>
      </c>
      <c r="S145">
        <v>199</v>
      </c>
      <c r="T145">
        <v>1</v>
      </c>
    </row>
    <row r="146" spans="1:20" x14ac:dyDescent="0.25">
      <c r="A146" t="s">
        <v>212</v>
      </c>
      <c r="B146">
        <f t="shared" si="2"/>
        <v>0</v>
      </c>
      <c r="C146" t="s">
        <v>213</v>
      </c>
      <c r="D146" t="s">
        <v>477</v>
      </c>
      <c r="E146" s="1">
        <v>45594.53943287037</v>
      </c>
      <c r="F146" s="1">
        <v>45595.277592592596</v>
      </c>
      <c r="G146" t="s">
        <v>478</v>
      </c>
      <c r="H146" t="s">
        <v>479</v>
      </c>
      <c r="I146" s="2">
        <v>44684</v>
      </c>
      <c r="J146">
        <v>3</v>
      </c>
      <c r="K146" t="s">
        <v>20</v>
      </c>
      <c r="L146">
        <v>2</v>
      </c>
      <c r="M146" t="s">
        <v>21</v>
      </c>
      <c r="N146" t="s">
        <v>22</v>
      </c>
      <c r="O146" t="s">
        <v>23</v>
      </c>
      <c r="P146" t="s">
        <v>209</v>
      </c>
      <c r="Q146" s="2">
        <v>44684</v>
      </c>
      <c r="R146" t="s">
        <v>209</v>
      </c>
      <c r="S146">
        <v>199</v>
      </c>
      <c r="T146">
        <v>1</v>
      </c>
    </row>
    <row r="147" spans="1:20" x14ac:dyDescent="0.25">
      <c r="A147" t="s">
        <v>214</v>
      </c>
      <c r="B147">
        <f t="shared" si="2"/>
        <v>1</v>
      </c>
      <c r="C147" t="s">
        <v>215</v>
      </c>
      <c r="D147" t="s">
        <v>489</v>
      </c>
      <c r="E147" s="1">
        <v>45535.403020833335</v>
      </c>
      <c r="F147" s="1">
        <v>45535.447557870371</v>
      </c>
      <c r="G147" t="s">
        <v>493</v>
      </c>
      <c r="H147" t="s">
        <v>476</v>
      </c>
      <c r="I147" s="2">
        <v>44685</v>
      </c>
      <c r="J147">
        <v>3</v>
      </c>
      <c r="K147" t="s">
        <v>20</v>
      </c>
      <c r="L147">
        <v>2</v>
      </c>
      <c r="M147" t="s">
        <v>21</v>
      </c>
      <c r="N147" t="s">
        <v>22</v>
      </c>
      <c r="O147" t="s">
        <v>23</v>
      </c>
      <c r="P147" t="s">
        <v>209</v>
      </c>
      <c r="Q147" s="2">
        <v>44685</v>
      </c>
      <c r="R147" t="s">
        <v>209</v>
      </c>
      <c r="S147">
        <v>187</v>
      </c>
      <c r="T147">
        <v>1</v>
      </c>
    </row>
    <row r="148" spans="1:20" x14ac:dyDescent="0.25">
      <c r="A148" t="s">
        <v>214</v>
      </c>
      <c r="B148">
        <f t="shared" si="2"/>
        <v>0</v>
      </c>
      <c r="C148" t="s">
        <v>215</v>
      </c>
      <c r="D148" t="s">
        <v>483</v>
      </c>
      <c r="E148" s="1">
        <v>45552.015138888892</v>
      </c>
      <c r="F148" s="1">
        <v>45552.081180555557</v>
      </c>
      <c r="G148" t="s">
        <v>484</v>
      </c>
      <c r="H148" t="s">
        <v>482</v>
      </c>
      <c r="I148" s="2">
        <v>44685</v>
      </c>
      <c r="J148">
        <v>3</v>
      </c>
      <c r="K148" t="s">
        <v>20</v>
      </c>
      <c r="L148">
        <v>2</v>
      </c>
      <c r="M148" t="s">
        <v>21</v>
      </c>
      <c r="N148" t="s">
        <v>22</v>
      </c>
      <c r="O148" t="s">
        <v>23</v>
      </c>
      <c r="P148" t="s">
        <v>209</v>
      </c>
      <c r="Q148" s="2">
        <v>44685</v>
      </c>
      <c r="R148" t="s">
        <v>209</v>
      </c>
      <c r="S148">
        <v>187</v>
      </c>
      <c r="T148">
        <v>1</v>
      </c>
    </row>
    <row r="149" spans="1:20" x14ac:dyDescent="0.25">
      <c r="A149" t="s">
        <v>214</v>
      </c>
      <c r="B149">
        <f t="shared" si="2"/>
        <v>0</v>
      </c>
      <c r="C149" t="s">
        <v>215</v>
      </c>
      <c r="D149" t="s">
        <v>477</v>
      </c>
      <c r="E149" s="1">
        <v>45560.42696759259</v>
      </c>
      <c r="F149" s="1">
        <v>45560.503680555557</v>
      </c>
      <c r="G149" t="s">
        <v>478</v>
      </c>
      <c r="H149" t="s">
        <v>479</v>
      </c>
      <c r="I149" s="2">
        <v>44685</v>
      </c>
      <c r="J149">
        <v>3</v>
      </c>
      <c r="K149" t="s">
        <v>20</v>
      </c>
      <c r="L149">
        <v>2</v>
      </c>
      <c r="M149" t="s">
        <v>21</v>
      </c>
      <c r="N149" t="s">
        <v>22</v>
      </c>
      <c r="O149" t="s">
        <v>23</v>
      </c>
      <c r="P149" t="s">
        <v>209</v>
      </c>
      <c r="Q149" s="2">
        <v>44685</v>
      </c>
      <c r="R149" t="s">
        <v>209</v>
      </c>
      <c r="S149">
        <v>187</v>
      </c>
      <c r="T149">
        <v>1</v>
      </c>
    </row>
    <row r="150" spans="1:20" x14ac:dyDescent="0.25">
      <c r="A150" t="s">
        <v>216</v>
      </c>
      <c r="B150">
        <f t="shared" si="2"/>
        <v>1</v>
      </c>
      <c r="C150" t="s">
        <v>217</v>
      </c>
      <c r="D150" t="s">
        <v>472</v>
      </c>
      <c r="E150" s="1">
        <v>45521.353101851855</v>
      </c>
      <c r="F150" s="1">
        <v>45521.450706018521</v>
      </c>
      <c r="G150" t="s">
        <v>473</v>
      </c>
      <c r="H150" t="s">
        <v>491</v>
      </c>
      <c r="I150" s="2">
        <v>44496</v>
      </c>
      <c r="J150">
        <v>3</v>
      </c>
      <c r="K150" t="s">
        <v>20</v>
      </c>
      <c r="L150">
        <v>2</v>
      </c>
      <c r="M150" t="s">
        <v>21</v>
      </c>
      <c r="N150" t="s">
        <v>22</v>
      </c>
      <c r="O150" t="s">
        <v>23</v>
      </c>
      <c r="P150" t="s">
        <v>43</v>
      </c>
      <c r="Q150" s="2">
        <v>44496</v>
      </c>
      <c r="R150" t="s">
        <v>43</v>
      </c>
      <c r="S150">
        <v>157</v>
      </c>
      <c r="T150">
        <v>1</v>
      </c>
    </row>
    <row r="151" spans="1:20" x14ac:dyDescent="0.25">
      <c r="A151" t="s">
        <v>216</v>
      </c>
      <c r="B151">
        <f t="shared" si="2"/>
        <v>0</v>
      </c>
      <c r="C151" t="s">
        <v>217</v>
      </c>
      <c r="D151" t="s">
        <v>475</v>
      </c>
      <c r="E151" s="1">
        <v>45521.473553240743</v>
      </c>
      <c r="F151" s="1">
        <v>45521.477430555555</v>
      </c>
      <c r="G151" t="s">
        <v>476</v>
      </c>
      <c r="H151" t="s">
        <v>476</v>
      </c>
      <c r="I151" s="2">
        <v>44496</v>
      </c>
      <c r="J151">
        <v>3</v>
      </c>
      <c r="K151" t="s">
        <v>20</v>
      </c>
      <c r="L151">
        <v>2</v>
      </c>
      <c r="M151" t="s">
        <v>21</v>
      </c>
      <c r="N151" t="s">
        <v>22</v>
      </c>
      <c r="O151" t="s">
        <v>23</v>
      </c>
      <c r="P151" t="s">
        <v>43</v>
      </c>
      <c r="Q151" s="2">
        <v>44496</v>
      </c>
      <c r="R151" t="s">
        <v>43</v>
      </c>
      <c r="S151">
        <v>157</v>
      </c>
      <c r="T151">
        <v>1</v>
      </c>
    </row>
    <row r="152" spans="1:20" x14ac:dyDescent="0.25">
      <c r="A152" t="s">
        <v>216</v>
      </c>
      <c r="B152">
        <f t="shared" si="2"/>
        <v>0</v>
      </c>
      <c r="C152" t="s">
        <v>217</v>
      </c>
      <c r="D152" t="s">
        <v>480</v>
      </c>
      <c r="E152" s="1">
        <v>45539.459930555553</v>
      </c>
      <c r="F152" s="1">
        <v>45539.495763888888</v>
      </c>
      <c r="G152" t="s">
        <v>481</v>
      </c>
      <c r="H152" t="s">
        <v>482</v>
      </c>
      <c r="I152" s="2">
        <v>44496</v>
      </c>
      <c r="J152">
        <v>3</v>
      </c>
      <c r="K152" t="s">
        <v>20</v>
      </c>
      <c r="L152">
        <v>2</v>
      </c>
      <c r="M152" t="s">
        <v>21</v>
      </c>
      <c r="N152" t="s">
        <v>22</v>
      </c>
      <c r="O152" t="s">
        <v>23</v>
      </c>
      <c r="P152" t="s">
        <v>43</v>
      </c>
      <c r="Q152" s="2">
        <v>44496</v>
      </c>
      <c r="R152" t="s">
        <v>43</v>
      </c>
      <c r="S152">
        <v>157</v>
      </c>
      <c r="T152">
        <v>1</v>
      </c>
    </row>
    <row r="153" spans="1:20" x14ac:dyDescent="0.25">
      <c r="A153" t="s">
        <v>216</v>
      </c>
      <c r="B153">
        <f t="shared" si="2"/>
        <v>0</v>
      </c>
      <c r="C153" t="s">
        <v>217</v>
      </c>
      <c r="D153" t="s">
        <v>477</v>
      </c>
      <c r="E153" s="1">
        <v>45551.741099537037</v>
      </c>
      <c r="F153" s="1">
        <v>45552.290763888886</v>
      </c>
      <c r="G153" t="s">
        <v>478</v>
      </c>
      <c r="H153" t="s">
        <v>479</v>
      </c>
      <c r="I153" s="2">
        <v>44496</v>
      </c>
      <c r="J153">
        <v>3</v>
      </c>
      <c r="K153" t="s">
        <v>20</v>
      </c>
      <c r="L153">
        <v>2</v>
      </c>
      <c r="M153" t="s">
        <v>21</v>
      </c>
      <c r="N153" t="s">
        <v>22</v>
      </c>
      <c r="O153" t="s">
        <v>23</v>
      </c>
      <c r="P153" t="s">
        <v>43</v>
      </c>
      <c r="Q153" s="2">
        <v>44496</v>
      </c>
      <c r="R153" t="s">
        <v>43</v>
      </c>
      <c r="S153">
        <v>157</v>
      </c>
      <c r="T153">
        <v>1</v>
      </c>
    </row>
    <row r="154" spans="1:20" x14ac:dyDescent="0.25">
      <c r="A154" t="s">
        <v>218</v>
      </c>
      <c r="B154">
        <f t="shared" si="2"/>
        <v>1</v>
      </c>
      <c r="C154" t="s">
        <v>219</v>
      </c>
      <c r="D154" t="s">
        <v>472</v>
      </c>
      <c r="E154" s="1">
        <v>45522.423981481479</v>
      </c>
      <c r="F154" s="1">
        <v>45522.449074074073</v>
      </c>
      <c r="G154" t="s">
        <v>473</v>
      </c>
      <c r="H154" t="s">
        <v>485</v>
      </c>
      <c r="I154" s="2">
        <v>44492</v>
      </c>
      <c r="J154">
        <v>3</v>
      </c>
      <c r="K154" t="s">
        <v>20</v>
      </c>
      <c r="L154">
        <v>2</v>
      </c>
      <c r="M154" t="s">
        <v>21</v>
      </c>
      <c r="N154" t="s">
        <v>22</v>
      </c>
      <c r="O154" t="s">
        <v>23</v>
      </c>
      <c r="P154" t="s">
        <v>43</v>
      </c>
      <c r="Q154" s="2">
        <v>44492</v>
      </c>
      <c r="R154" t="s">
        <v>43</v>
      </c>
      <c r="S154">
        <v>171</v>
      </c>
      <c r="T154">
        <v>1</v>
      </c>
    </row>
    <row r="155" spans="1:20" x14ac:dyDescent="0.25">
      <c r="A155" t="s">
        <v>218</v>
      </c>
      <c r="B155">
        <f t="shared" si="2"/>
        <v>0</v>
      </c>
      <c r="C155" t="s">
        <v>219</v>
      </c>
      <c r="D155" t="s">
        <v>475</v>
      </c>
      <c r="E155" s="1">
        <v>45522.477847222224</v>
      </c>
      <c r="F155" s="1">
        <v>45522.48128472222</v>
      </c>
      <c r="G155" t="s">
        <v>476</v>
      </c>
      <c r="H155" t="s">
        <v>476</v>
      </c>
      <c r="I155" s="2">
        <v>44492</v>
      </c>
      <c r="J155">
        <v>3</v>
      </c>
      <c r="K155" t="s">
        <v>20</v>
      </c>
      <c r="L155">
        <v>2</v>
      </c>
      <c r="M155" t="s">
        <v>21</v>
      </c>
      <c r="N155" t="s">
        <v>22</v>
      </c>
      <c r="O155" t="s">
        <v>23</v>
      </c>
      <c r="P155" t="s">
        <v>43</v>
      </c>
      <c r="Q155" s="2">
        <v>44492</v>
      </c>
      <c r="R155" t="s">
        <v>43</v>
      </c>
      <c r="S155">
        <v>171</v>
      </c>
      <c r="T155">
        <v>1</v>
      </c>
    </row>
    <row r="156" spans="1:20" x14ac:dyDescent="0.25">
      <c r="A156" t="s">
        <v>218</v>
      </c>
      <c r="B156">
        <f t="shared" si="2"/>
        <v>0</v>
      </c>
      <c r="C156" t="s">
        <v>219</v>
      </c>
      <c r="D156" t="s">
        <v>483</v>
      </c>
      <c r="E156" s="1">
        <v>45547.024652777778</v>
      </c>
      <c r="F156" s="1">
        <v>45547.144004629627</v>
      </c>
      <c r="G156" t="s">
        <v>484</v>
      </c>
      <c r="H156" t="s">
        <v>482</v>
      </c>
      <c r="I156" s="2">
        <v>44492</v>
      </c>
      <c r="J156">
        <v>3</v>
      </c>
      <c r="K156" t="s">
        <v>20</v>
      </c>
      <c r="L156">
        <v>2</v>
      </c>
      <c r="M156" t="s">
        <v>21</v>
      </c>
      <c r="N156" t="s">
        <v>22</v>
      </c>
      <c r="O156" t="s">
        <v>23</v>
      </c>
      <c r="P156" t="s">
        <v>43</v>
      </c>
      <c r="Q156" s="2">
        <v>44492</v>
      </c>
      <c r="R156" t="s">
        <v>43</v>
      </c>
      <c r="S156">
        <v>171</v>
      </c>
      <c r="T156">
        <v>1</v>
      </c>
    </row>
    <row r="157" spans="1:20" x14ac:dyDescent="0.25">
      <c r="A157" t="s">
        <v>218</v>
      </c>
      <c r="B157">
        <f t="shared" si="2"/>
        <v>0</v>
      </c>
      <c r="C157" t="s">
        <v>219</v>
      </c>
      <c r="D157" t="s">
        <v>477</v>
      </c>
      <c r="E157" s="1">
        <v>45553.74391203704</v>
      </c>
      <c r="F157" s="1">
        <v>45554.314965277779</v>
      </c>
      <c r="G157" t="s">
        <v>503</v>
      </c>
      <c r="H157" t="s">
        <v>479</v>
      </c>
      <c r="I157" s="2">
        <v>44492</v>
      </c>
      <c r="J157">
        <v>3</v>
      </c>
      <c r="K157" t="s">
        <v>20</v>
      </c>
      <c r="L157">
        <v>2</v>
      </c>
      <c r="M157" t="s">
        <v>21</v>
      </c>
      <c r="N157" t="s">
        <v>22</v>
      </c>
      <c r="O157" t="s">
        <v>23</v>
      </c>
      <c r="P157" t="s">
        <v>43</v>
      </c>
      <c r="Q157" s="2">
        <v>44492</v>
      </c>
      <c r="R157" t="s">
        <v>43</v>
      </c>
      <c r="S157">
        <v>171</v>
      </c>
      <c r="T157">
        <v>1</v>
      </c>
    </row>
    <row r="158" spans="1:20" x14ac:dyDescent="0.25">
      <c r="A158" t="s">
        <v>220</v>
      </c>
      <c r="B158">
        <f t="shared" si="2"/>
        <v>1</v>
      </c>
      <c r="C158" t="s">
        <v>221</v>
      </c>
      <c r="D158" t="s">
        <v>497</v>
      </c>
      <c r="E158" s="1">
        <v>45522.578888888886</v>
      </c>
      <c r="F158" s="1">
        <v>45522.589305555557</v>
      </c>
      <c r="G158" t="s">
        <v>498</v>
      </c>
      <c r="H158" t="s">
        <v>498</v>
      </c>
      <c r="I158" s="2">
        <v>44494</v>
      </c>
      <c r="J158">
        <v>3</v>
      </c>
      <c r="K158" t="s">
        <v>20</v>
      </c>
      <c r="L158">
        <v>2</v>
      </c>
      <c r="M158" t="s">
        <v>21</v>
      </c>
      <c r="N158" t="s">
        <v>22</v>
      </c>
      <c r="O158" t="s">
        <v>23</v>
      </c>
      <c r="P158" t="s">
        <v>43</v>
      </c>
      <c r="Q158" s="2">
        <v>44494</v>
      </c>
      <c r="R158" t="s">
        <v>43</v>
      </c>
      <c r="S158">
        <v>160</v>
      </c>
      <c r="T158">
        <v>1</v>
      </c>
    </row>
    <row r="159" spans="1:20" x14ac:dyDescent="0.25">
      <c r="A159" t="s">
        <v>220</v>
      </c>
      <c r="B159">
        <f t="shared" si="2"/>
        <v>0</v>
      </c>
      <c r="C159" t="s">
        <v>221</v>
      </c>
      <c r="D159" t="s">
        <v>475</v>
      </c>
      <c r="E159" s="1">
        <v>45522.606504629628</v>
      </c>
      <c r="F159" s="1">
        <v>45522.612071759257</v>
      </c>
      <c r="G159" t="s">
        <v>476</v>
      </c>
      <c r="H159" t="s">
        <v>476</v>
      </c>
      <c r="I159" s="2">
        <v>44494</v>
      </c>
      <c r="J159">
        <v>3</v>
      </c>
      <c r="K159" t="s">
        <v>20</v>
      </c>
      <c r="L159">
        <v>2</v>
      </c>
      <c r="M159" t="s">
        <v>21</v>
      </c>
      <c r="N159" t="s">
        <v>22</v>
      </c>
      <c r="O159" t="s">
        <v>23</v>
      </c>
      <c r="P159" t="s">
        <v>43</v>
      </c>
      <c r="Q159" s="2">
        <v>44494</v>
      </c>
      <c r="R159" t="s">
        <v>43</v>
      </c>
      <c r="S159">
        <v>160</v>
      </c>
      <c r="T159">
        <v>1</v>
      </c>
    </row>
    <row r="160" spans="1:20" x14ac:dyDescent="0.25">
      <c r="A160" t="s">
        <v>220</v>
      </c>
      <c r="B160">
        <f t="shared" si="2"/>
        <v>0</v>
      </c>
      <c r="C160" t="s">
        <v>221</v>
      </c>
      <c r="D160" t="s">
        <v>483</v>
      </c>
      <c r="E160" s="1">
        <v>45552.173506944448</v>
      </c>
      <c r="F160" s="1">
        <v>45552.250648148147</v>
      </c>
      <c r="G160" t="s">
        <v>484</v>
      </c>
      <c r="H160" t="s">
        <v>482</v>
      </c>
      <c r="I160" s="2">
        <v>44494</v>
      </c>
      <c r="J160">
        <v>3</v>
      </c>
      <c r="K160" t="s">
        <v>20</v>
      </c>
      <c r="L160">
        <v>2</v>
      </c>
      <c r="M160" t="s">
        <v>21</v>
      </c>
      <c r="N160" t="s">
        <v>22</v>
      </c>
      <c r="O160" t="s">
        <v>23</v>
      </c>
      <c r="P160" t="s">
        <v>43</v>
      </c>
      <c r="Q160" s="2">
        <v>44494</v>
      </c>
      <c r="R160" t="s">
        <v>43</v>
      </c>
      <c r="S160">
        <v>160</v>
      </c>
      <c r="T160">
        <v>1</v>
      </c>
    </row>
    <row r="161" spans="1:20" x14ac:dyDescent="0.25">
      <c r="A161" t="s">
        <v>220</v>
      </c>
      <c r="B161">
        <f t="shared" si="2"/>
        <v>0</v>
      </c>
      <c r="C161" t="s">
        <v>221</v>
      </c>
      <c r="D161" t="s">
        <v>477</v>
      </c>
      <c r="E161" s="1">
        <v>45559.419618055559</v>
      </c>
      <c r="F161" s="1">
        <v>45559.469884259262</v>
      </c>
      <c r="G161" t="s">
        <v>504</v>
      </c>
      <c r="H161" t="s">
        <v>479</v>
      </c>
      <c r="I161" s="2">
        <v>44494</v>
      </c>
      <c r="J161">
        <v>3</v>
      </c>
      <c r="K161" t="s">
        <v>20</v>
      </c>
      <c r="L161">
        <v>2</v>
      </c>
      <c r="M161" t="s">
        <v>21</v>
      </c>
      <c r="N161" t="s">
        <v>22</v>
      </c>
      <c r="O161" t="s">
        <v>23</v>
      </c>
      <c r="P161" t="s">
        <v>43</v>
      </c>
      <c r="Q161" s="2">
        <v>44494</v>
      </c>
      <c r="R161" t="s">
        <v>43</v>
      </c>
      <c r="S161">
        <v>160</v>
      </c>
      <c r="T161">
        <v>1</v>
      </c>
    </row>
    <row r="162" spans="1:20" x14ac:dyDescent="0.25">
      <c r="A162" t="s">
        <v>222</v>
      </c>
      <c r="B162">
        <f t="shared" si="2"/>
        <v>1</v>
      </c>
      <c r="C162" t="s">
        <v>219</v>
      </c>
      <c r="D162" t="s">
        <v>489</v>
      </c>
      <c r="E162" s="1">
        <v>45545.400937500002</v>
      </c>
      <c r="F162" s="1">
        <v>45545.406030092592</v>
      </c>
      <c r="G162" t="s">
        <v>476</v>
      </c>
      <c r="H162" t="s">
        <v>476</v>
      </c>
      <c r="I162" s="2">
        <v>44492</v>
      </c>
      <c r="J162">
        <v>3</v>
      </c>
      <c r="K162" t="s">
        <v>20</v>
      </c>
      <c r="L162">
        <v>2</v>
      </c>
      <c r="M162" t="s">
        <v>21</v>
      </c>
      <c r="N162" t="s">
        <v>22</v>
      </c>
      <c r="O162" t="s">
        <v>23</v>
      </c>
      <c r="P162" t="s">
        <v>43</v>
      </c>
      <c r="Q162" s="2">
        <v>44492</v>
      </c>
      <c r="R162" t="s">
        <v>43</v>
      </c>
      <c r="S162">
        <v>175</v>
      </c>
      <c r="T162">
        <v>1</v>
      </c>
    </row>
    <row r="163" spans="1:20" x14ac:dyDescent="0.25">
      <c r="A163" t="s">
        <v>222</v>
      </c>
      <c r="B163">
        <f t="shared" si="2"/>
        <v>0</v>
      </c>
      <c r="C163" t="s">
        <v>219</v>
      </c>
      <c r="D163" t="s">
        <v>480</v>
      </c>
      <c r="E163" s="1">
        <v>45596.481828703705</v>
      </c>
      <c r="F163" s="1">
        <v>45596.521180555559</v>
      </c>
      <c r="G163" t="s">
        <v>481</v>
      </c>
      <c r="H163" t="s">
        <v>482</v>
      </c>
      <c r="I163" s="2">
        <v>44492</v>
      </c>
      <c r="J163">
        <v>3</v>
      </c>
      <c r="K163" t="s">
        <v>20</v>
      </c>
      <c r="L163">
        <v>2</v>
      </c>
      <c r="M163" t="s">
        <v>21</v>
      </c>
      <c r="N163" t="s">
        <v>22</v>
      </c>
      <c r="O163" t="s">
        <v>23</v>
      </c>
      <c r="P163" t="s">
        <v>43</v>
      </c>
      <c r="Q163" s="2">
        <v>44492</v>
      </c>
      <c r="R163" t="s">
        <v>43</v>
      </c>
      <c r="S163">
        <v>175</v>
      </c>
      <c r="T163">
        <v>1</v>
      </c>
    </row>
    <row r="164" spans="1:20" x14ac:dyDescent="0.25">
      <c r="A164" t="s">
        <v>222</v>
      </c>
      <c r="B164">
        <f t="shared" si="2"/>
        <v>0</v>
      </c>
      <c r="C164" t="s">
        <v>219</v>
      </c>
      <c r="D164" t="s">
        <v>477</v>
      </c>
      <c r="E164" s="1">
        <v>45603.553194444445</v>
      </c>
      <c r="F164" s="1">
        <v>45603.774606481478</v>
      </c>
      <c r="G164" t="s">
        <v>478</v>
      </c>
      <c r="H164" t="s">
        <v>479</v>
      </c>
      <c r="I164" s="2">
        <v>44492</v>
      </c>
      <c r="J164">
        <v>3</v>
      </c>
      <c r="K164" t="s">
        <v>20</v>
      </c>
      <c r="L164">
        <v>2</v>
      </c>
      <c r="M164" t="s">
        <v>21</v>
      </c>
      <c r="N164" t="s">
        <v>22</v>
      </c>
      <c r="O164" t="s">
        <v>23</v>
      </c>
      <c r="P164" t="s">
        <v>43</v>
      </c>
      <c r="Q164" s="2">
        <v>44492</v>
      </c>
      <c r="R164" t="s">
        <v>43</v>
      </c>
      <c r="S164">
        <v>175</v>
      </c>
      <c r="T164">
        <v>1</v>
      </c>
    </row>
    <row r="165" spans="1:20" x14ac:dyDescent="0.25">
      <c r="A165" t="s">
        <v>223</v>
      </c>
      <c r="B165">
        <f t="shared" si="2"/>
        <v>1</v>
      </c>
      <c r="C165" t="s">
        <v>219</v>
      </c>
      <c r="D165" t="s">
        <v>497</v>
      </c>
      <c r="E165" s="1">
        <v>45535.285127314812</v>
      </c>
      <c r="F165" s="1">
        <v>45535.285613425927</v>
      </c>
      <c r="G165" t="s">
        <v>498</v>
      </c>
      <c r="H165" t="s">
        <v>498</v>
      </c>
      <c r="I165" s="2">
        <v>44492</v>
      </c>
      <c r="J165">
        <v>3</v>
      </c>
      <c r="K165" t="s">
        <v>20</v>
      </c>
      <c r="L165">
        <v>2</v>
      </c>
      <c r="M165" t="s">
        <v>21</v>
      </c>
      <c r="N165" t="s">
        <v>22</v>
      </c>
      <c r="O165" t="s">
        <v>23</v>
      </c>
      <c r="P165" t="s">
        <v>43</v>
      </c>
      <c r="Q165" s="2">
        <v>44492</v>
      </c>
      <c r="R165" t="s">
        <v>43</v>
      </c>
      <c r="S165">
        <v>164</v>
      </c>
      <c r="T165">
        <v>1</v>
      </c>
    </row>
    <row r="166" spans="1:20" x14ac:dyDescent="0.25">
      <c r="A166" t="s">
        <v>223</v>
      </c>
      <c r="B166">
        <f t="shared" si="2"/>
        <v>0</v>
      </c>
      <c r="C166" t="s">
        <v>219</v>
      </c>
      <c r="D166" t="s">
        <v>475</v>
      </c>
      <c r="E166" s="1">
        <v>45535.31386574074</v>
      </c>
      <c r="F166" s="1">
        <v>45535.3203587963</v>
      </c>
      <c r="G166" t="s">
        <v>476</v>
      </c>
      <c r="H166" t="s">
        <v>476</v>
      </c>
      <c r="I166" s="2">
        <v>44492</v>
      </c>
      <c r="J166">
        <v>3</v>
      </c>
      <c r="K166" t="s">
        <v>20</v>
      </c>
      <c r="L166">
        <v>2</v>
      </c>
      <c r="M166" t="s">
        <v>21</v>
      </c>
      <c r="N166" t="s">
        <v>22</v>
      </c>
      <c r="O166" t="s">
        <v>23</v>
      </c>
      <c r="P166" t="s">
        <v>43</v>
      </c>
      <c r="Q166" s="2">
        <v>44492</v>
      </c>
      <c r="R166" t="s">
        <v>43</v>
      </c>
      <c r="S166">
        <v>164</v>
      </c>
      <c r="T166">
        <v>1</v>
      </c>
    </row>
    <row r="167" spans="1:20" x14ac:dyDescent="0.25">
      <c r="A167" t="s">
        <v>223</v>
      </c>
      <c r="B167">
        <f t="shared" si="2"/>
        <v>0</v>
      </c>
      <c r="C167" t="s">
        <v>219</v>
      </c>
      <c r="D167" t="s">
        <v>480</v>
      </c>
      <c r="E167" s="1">
        <v>45542.277395833335</v>
      </c>
      <c r="F167" s="1">
        <v>45542.326643518521</v>
      </c>
      <c r="G167" t="s">
        <v>481</v>
      </c>
      <c r="H167" t="s">
        <v>482</v>
      </c>
      <c r="I167" s="2">
        <v>44492</v>
      </c>
      <c r="J167">
        <v>3</v>
      </c>
      <c r="K167" t="s">
        <v>20</v>
      </c>
      <c r="L167">
        <v>2</v>
      </c>
      <c r="M167" t="s">
        <v>21</v>
      </c>
      <c r="N167" t="s">
        <v>22</v>
      </c>
      <c r="O167" t="s">
        <v>23</v>
      </c>
      <c r="P167" t="s">
        <v>43</v>
      </c>
      <c r="Q167" s="2">
        <v>44492</v>
      </c>
      <c r="R167" t="s">
        <v>43</v>
      </c>
      <c r="S167">
        <v>164</v>
      </c>
      <c r="T167">
        <v>1</v>
      </c>
    </row>
    <row r="168" spans="1:20" x14ac:dyDescent="0.25">
      <c r="A168" t="s">
        <v>223</v>
      </c>
      <c r="B168">
        <f t="shared" si="2"/>
        <v>0</v>
      </c>
      <c r="C168" t="s">
        <v>219</v>
      </c>
      <c r="D168" t="s">
        <v>477</v>
      </c>
      <c r="E168" s="1">
        <v>45553.650358796294</v>
      </c>
      <c r="F168" s="1">
        <v>45554.359861111108</v>
      </c>
      <c r="G168" t="s">
        <v>478</v>
      </c>
      <c r="H168" t="s">
        <v>479</v>
      </c>
      <c r="I168" s="2">
        <v>44492</v>
      </c>
      <c r="J168">
        <v>3</v>
      </c>
      <c r="K168" t="s">
        <v>20</v>
      </c>
      <c r="L168">
        <v>2</v>
      </c>
      <c r="M168" t="s">
        <v>21</v>
      </c>
      <c r="N168" t="s">
        <v>22</v>
      </c>
      <c r="O168" t="s">
        <v>23</v>
      </c>
      <c r="P168" t="s">
        <v>43</v>
      </c>
      <c r="Q168" s="2">
        <v>44492</v>
      </c>
      <c r="R168" t="s">
        <v>43</v>
      </c>
      <c r="S168">
        <v>164</v>
      </c>
      <c r="T168">
        <v>1</v>
      </c>
    </row>
    <row r="169" spans="1:20" x14ac:dyDescent="0.25">
      <c r="A169" t="s">
        <v>224</v>
      </c>
      <c r="B169">
        <f t="shared" si="2"/>
        <v>1</v>
      </c>
      <c r="C169" t="s">
        <v>225</v>
      </c>
      <c r="D169" t="s">
        <v>497</v>
      </c>
      <c r="E169" s="1">
        <v>45552.107777777775</v>
      </c>
      <c r="F169" s="1">
        <v>45552.124374999999</v>
      </c>
      <c r="G169" t="s">
        <v>498</v>
      </c>
      <c r="H169" t="s">
        <v>498</v>
      </c>
      <c r="I169" s="2">
        <v>44669</v>
      </c>
      <c r="J169">
        <v>3</v>
      </c>
      <c r="K169" t="s">
        <v>20</v>
      </c>
      <c r="L169">
        <v>2</v>
      </c>
      <c r="M169" t="s">
        <v>21</v>
      </c>
      <c r="N169" t="s">
        <v>22</v>
      </c>
      <c r="O169" t="s">
        <v>23</v>
      </c>
      <c r="P169" t="s">
        <v>209</v>
      </c>
      <c r="Q169" s="2">
        <v>44669</v>
      </c>
      <c r="R169" t="s">
        <v>209</v>
      </c>
      <c r="S169">
        <v>193</v>
      </c>
      <c r="T169">
        <v>1</v>
      </c>
    </row>
    <row r="170" spans="1:20" x14ac:dyDescent="0.25">
      <c r="A170" t="s">
        <v>224</v>
      </c>
      <c r="B170">
        <f t="shared" si="2"/>
        <v>0</v>
      </c>
      <c r="C170" t="s">
        <v>225</v>
      </c>
      <c r="D170" t="s">
        <v>475</v>
      </c>
      <c r="E170" s="1">
        <v>45552.212060185186</v>
      </c>
      <c r="F170" s="1">
        <v>45552.233749999999</v>
      </c>
      <c r="G170" t="s">
        <v>476</v>
      </c>
      <c r="H170" t="s">
        <v>476</v>
      </c>
      <c r="I170" s="2">
        <v>44669</v>
      </c>
      <c r="J170">
        <v>3</v>
      </c>
      <c r="K170" t="s">
        <v>20</v>
      </c>
      <c r="L170">
        <v>2</v>
      </c>
      <c r="M170" t="s">
        <v>21</v>
      </c>
      <c r="N170" t="s">
        <v>22</v>
      </c>
      <c r="O170" t="s">
        <v>23</v>
      </c>
      <c r="P170" t="s">
        <v>209</v>
      </c>
      <c r="Q170" s="2">
        <v>44669</v>
      </c>
      <c r="R170" t="s">
        <v>209</v>
      </c>
      <c r="S170">
        <v>193</v>
      </c>
      <c r="T170">
        <v>1</v>
      </c>
    </row>
    <row r="171" spans="1:20" x14ac:dyDescent="0.25">
      <c r="A171" t="s">
        <v>224</v>
      </c>
      <c r="B171">
        <f t="shared" si="2"/>
        <v>0</v>
      </c>
      <c r="C171" t="s">
        <v>225</v>
      </c>
      <c r="D171" t="s">
        <v>483</v>
      </c>
      <c r="E171" s="1">
        <v>45558.426828703705</v>
      </c>
      <c r="F171" s="1">
        <v>45558.530428240738</v>
      </c>
      <c r="G171" t="s">
        <v>484</v>
      </c>
      <c r="H171" t="s">
        <v>482</v>
      </c>
      <c r="I171" s="2">
        <v>44669</v>
      </c>
      <c r="J171">
        <v>3</v>
      </c>
      <c r="K171" t="s">
        <v>20</v>
      </c>
      <c r="L171">
        <v>2</v>
      </c>
      <c r="M171" t="s">
        <v>21</v>
      </c>
      <c r="N171" t="s">
        <v>22</v>
      </c>
      <c r="O171" t="s">
        <v>23</v>
      </c>
      <c r="P171" t="s">
        <v>209</v>
      </c>
      <c r="Q171" s="2">
        <v>44669</v>
      </c>
      <c r="R171" t="s">
        <v>209</v>
      </c>
      <c r="S171">
        <v>193</v>
      </c>
      <c r="T171">
        <v>1</v>
      </c>
    </row>
    <row r="172" spans="1:20" x14ac:dyDescent="0.25">
      <c r="A172" t="s">
        <v>224</v>
      </c>
      <c r="B172">
        <f t="shared" si="2"/>
        <v>0</v>
      </c>
      <c r="C172" t="s">
        <v>225</v>
      </c>
      <c r="D172" t="s">
        <v>477</v>
      </c>
      <c r="E172" s="1">
        <v>45564.421249999999</v>
      </c>
      <c r="F172" s="1">
        <v>45564.563437500001</v>
      </c>
      <c r="G172" t="s">
        <v>478</v>
      </c>
      <c r="H172" t="s">
        <v>479</v>
      </c>
      <c r="I172" s="2">
        <v>44669</v>
      </c>
      <c r="J172">
        <v>3</v>
      </c>
      <c r="K172" t="s">
        <v>20</v>
      </c>
      <c r="L172">
        <v>2</v>
      </c>
      <c r="M172" t="s">
        <v>21</v>
      </c>
      <c r="N172" t="s">
        <v>22</v>
      </c>
      <c r="O172" t="s">
        <v>23</v>
      </c>
      <c r="P172" t="s">
        <v>209</v>
      </c>
      <c r="Q172" s="2">
        <v>44669</v>
      </c>
      <c r="R172" t="s">
        <v>209</v>
      </c>
      <c r="S172">
        <v>193</v>
      </c>
      <c r="T172">
        <v>1</v>
      </c>
    </row>
    <row r="173" spans="1:20" x14ac:dyDescent="0.25">
      <c r="A173" t="s">
        <v>228</v>
      </c>
      <c r="B173">
        <f t="shared" si="2"/>
        <v>1</v>
      </c>
      <c r="C173" t="s">
        <v>229</v>
      </c>
      <c r="D173" t="s">
        <v>475</v>
      </c>
      <c r="E173" s="1">
        <v>45171.100231481483</v>
      </c>
      <c r="F173" s="1">
        <v>45171.219189814816</v>
      </c>
      <c r="G173" t="s">
        <v>476</v>
      </c>
      <c r="H173" t="s">
        <v>476</v>
      </c>
      <c r="I173" s="2">
        <v>44306</v>
      </c>
      <c r="J173">
        <v>3</v>
      </c>
      <c r="K173" t="s">
        <v>20</v>
      </c>
      <c r="L173">
        <v>2</v>
      </c>
      <c r="M173" t="s">
        <v>21</v>
      </c>
      <c r="N173" t="s">
        <v>22</v>
      </c>
      <c r="O173" t="s">
        <v>23</v>
      </c>
      <c r="P173" t="s">
        <v>209</v>
      </c>
      <c r="Q173" s="2">
        <v>44306</v>
      </c>
      <c r="R173" t="s">
        <v>209</v>
      </c>
      <c r="S173">
        <v>207</v>
      </c>
      <c r="T173">
        <v>1</v>
      </c>
    </row>
    <row r="174" spans="1:20" x14ac:dyDescent="0.25">
      <c r="A174" t="s">
        <v>228</v>
      </c>
      <c r="B174">
        <f t="shared" si="2"/>
        <v>0</v>
      </c>
      <c r="C174" t="s">
        <v>229</v>
      </c>
      <c r="D174" t="s">
        <v>483</v>
      </c>
      <c r="E174" s="1">
        <v>45178.246550925927</v>
      </c>
      <c r="F174" s="1">
        <v>45178.301724537036</v>
      </c>
      <c r="G174" t="s">
        <v>484</v>
      </c>
      <c r="H174" t="s">
        <v>482</v>
      </c>
      <c r="I174" s="2">
        <v>44306</v>
      </c>
      <c r="J174">
        <v>3</v>
      </c>
      <c r="K174" t="s">
        <v>20</v>
      </c>
      <c r="L174">
        <v>2</v>
      </c>
      <c r="M174" t="s">
        <v>21</v>
      </c>
      <c r="N174" t="s">
        <v>22</v>
      </c>
      <c r="O174" t="s">
        <v>23</v>
      </c>
      <c r="P174" t="s">
        <v>209</v>
      </c>
      <c r="Q174" s="2">
        <v>44306</v>
      </c>
      <c r="R174" t="s">
        <v>209</v>
      </c>
      <c r="S174">
        <v>207</v>
      </c>
      <c r="T174">
        <v>1</v>
      </c>
    </row>
    <row r="175" spans="1:20" x14ac:dyDescent="0.25">
      <c r="A175" t="s">
        <v>228</v>
      </c>
      <c r="B175">
        <f t="shared" si="2"/>
        <v>0</v>
      </c>
      <c r="C175" t="s">
        <v>229</v>
      </c>
      <c r="D175" t="s">
        <v>477</v>
      </c>
      <c r="E175" s="1">
        <v>45184.676307870373</v>
      </c>
      <c r="F175" s="1">
        <v>45186.492337962962</v>
      </c>
      <c r="G175" t="s">
        <v>478</v>
      </c>
      <c r="H175" t="s">
        <v>479</v>
      </c>
      <c r="I175" s="2">
        <v>44306</v>
      </c>
      <c r="J175">
        <v>3</v>
      </c>
      <c r="K175" t="s">
        <v>20</v>
      </c>
      <c r="L175">
        <v>2</v>
      </c>
      <c r="M175" t="s">
        <v>21</v>
      </c>
      <c r="N175" t="s">
        <v>22</v>
      </c>
      <c r="O175" t="s">
        <v>23</v>
      </c>
      <c r="P175" t="s">
        <v>209</v>
      </c>
      <c r="Q175" s="2">
        <v>44306</v>
      </c>
      <c r="R175" t="s">
        <v>209</v>
      </c>
      <c r="S175">
        <v>207</v>
      </c>
      <c r="T175">
        <v>1</v>
      </c>
    </row>
    <row r="176" spans="1:20" x14ac:dyDescent="0.25">
      <c r="A176" t="s">
        <v>248</v>
      </c>
      <c r="B176">
        <f t="shared" si="2"/>
        <v>1</v>
      </c>
      <c r="C176" t="s">
        <v>249</v>
      </c>
      <c r="D176" t="s">
        <v>472</v>
      </c>
      <c r="E176" s="1">
        <v>45551.280451388891</v>
      </c>
      <c r="F176" s="1">
        <v>45551.307002314818</v>
      </c>
      <c r="G176" t="s">
        <v>473</v>
      </c>
      <c r="H176" t="s">
        <v>486</v>
      </c>
      <c r="I176" s="2">
        <v>44467</v>
      </c>
      <c r="J176">
        <v>3</v>
      </c>
      <c r="K176" t="s">
        <v>20</v>
      </c>
      <c r="L176">
        <v>2</v>
      </c>
      <c r="M176" t="s">
        <v>21</v>
      </c>
      <c r="N176" t="s">
        <v>22</v>
      </c>
      <c r="O176" t="s">
        <v>23</v>
      </c>
      <c r="P176" t="s">
        <v>43</v>
      </c>
      <c r="Q176" s="2">
        <v>44467</v>
      </c>
      <c r="R176" t="s">
        <v>43</v>
      </c>
      <c r="S176">
        <v>145</v>
      </c>
      <c r="T176">
        <v>1</v>
      </c>
    </row>
    <row r="177" spans="1:20" x14ac:dyDescent="0.25">
      <c r="A177" t="s">
        <v>248</v>
      </c>
      <c r="B177">
        <f t="shared" si="2"/>
        <v>0</v>
      </c>
      <c r="C177" t="s">
        <v>249</v>
      </c>
      <c r="D177" t="s">
        <v>475</v>
      </c>
      <c r="E177" s="1">
        <v>45551.343854166669</v>
      </c>
      <c r="F177" s="1">
        <v>45551.349537037036</v>
      </c>
      <c r="G177" t="s">
        <v>476</v>
      </c>
      <c r="H177" t="s">
        <v>476</v>
      </c>
      <c r="I177" s="2">
        <v>44467</v>
      </c>
      <c r="J177">
        <v>3</v>
      </c>
      <c r="K177" t="s">
        <v>20</v>
      </c>
      <c r="L177">
        <v>2</v>
      </c>
      <c r="M177" t="s">
        <v>21</v>
      </c>
      <c r="N177" t="s">
        <v>22</v>
      </c>
      <c r="O177" t="s">
        <v>23</v>
      </c>
      <c r="P177" t="s">
        <v>43</v>
      </c>
      <c r="Q177" s="2">
        <v>44467</v>
      </c>
      <c r="R177" t="s">
        <v>43</v>
      </c>
      <c r="S177">
        <v>145</v>
      </c>
      <c r="T177">
        <v>1</v>
      </c>
    </row>
    <row r="178" spans="1:20" x14ac:dyDescent="0.25">
      <c r="A178" t="s">
        <v>248</v>
      </c>
      <c r="B178">
        <f t="shared" si="2"/>
        <v>0</v>
      </c>
      <c r="C178" t="s">
        <v>249</v>
      </c>
      <c r="D178" t="s">
        <v>480</v>
      </c>
      <c r="E178" s="1">
        <v>45557.545370370368</v>
      </c>
      <c r="F178" s="1">
        <v>45557.575844907406</v>
      </c>
      <c r="G178" t="s">
        <v>481</v>
      </c>
      <c r="H178" t="s">
        <v>482</v>
      </c>
      <c r="I178" s="2">
        <v>44467</v>
      </c>
      <c r="J178">
        <v>3</v>
      </c>
      <c r="K178" t="s">
        <v>20</v>
      </c>
      <c r="L178">
        <v>2</v>
      </c>
      <c r="M178" t="s">
        <v>21</v>
      </c>
      <c r="N178" t="s">
        <v>22</v>
      </c>
      <c r="O178" t="s">
        <v>23</v>
      </c>
      <c r="P178" t="s">
        <v>43</v>
      </c>
      <c r="Q178" s="2">
        <v>44467</v>
      </c>
      <c r="R178" t="s">
        <v>43</v>
      </c>
      <c r="S178">
        <v>145</v>
      </c>
      <c r="T178">
        <v>1</v>
      </c>
    </row>
    <row r="179" spans="1:20" x14ac:dyDescent="0.25">
      <c r="A179" t="s">
        <v>248</v>
      </c>
      <c r="B179">
        <f t="shared" si="2"/>
        <v>0</v>
      </c>
      <c r="C179" t="s">
        <v>249</v>
      </c>
      <c r="D179" t="s">
        <v>477</v>
      </c>
      <c r="E179" s="1">
        <v>45566.291134259256</v>
      </c>
      <c r="F179" s="1">
        <v>45566.415613425925</v>
      </c>
      <c r="G179" t="s">
        <v>478</v>
      </c>
      <c r="H179" t="s">
        <v>479</v>
      </c>
      <c r="I179" s="2">
        <v>44467</v>
      </c>
      <c r="J179">
        <v>3</v>
      </c>
      <c r="K179" t="s">
        <v>20</v>
      </c>
      <c r="L179">
        <v>2</v>
      </c>
      <c r="M179" t="s">
        <v>21</v>
      </c>
      <c r="N179" t="s">
        <v>22</v>
      </c>
      <c r="O179" t="s">
        <v>23</v>
      </c>
      <c r="P179" t="s">
        <v>43</v>
      </c>
      <c r="Q179" s="2">
        <v>44467</v>
      </c>
      <c r="R179" t="s">
        <v>43</v>
      </c>
      <c r="S179">
        <v>145</v>
      </c>
      <c r="T179">
        <v>1</v>
      </c>
    </row>
    <row r="180" spans="1:20" x14ac:dyDescent="0.25">
      <c r="A180" t="s">
        <v>259</v>
      </c>
      <c r="B180">
        <f t="shared" si="2"/>
        <v>1</v>
      </c>
      <c r="C180" t="s">
        <v>260</v>
      </c>
      <c r="D180" t="s">
        <v>472</v>
      </c>
      <c r="E180" s="1">
        <v>45146.284178240741</v>
      </c>
      <c r="F180" s="1">
        <v>45146.41684027778</v>
      </c>
      <c r="G180" t="s">
        <v>473</v>
      </c>
      <c r="H180" t="s">
        <v>485</v>
      </c>
      <c r="I180" s="2">
        <v>43731</v>
      </c>
      <c r="J180">
        <v>3</v>
      </c>
      <c r="K180" t="s">
        <v>20</v>
      </c>
      <c r="L180">
        <v>2</v>
      </c>
      <c r="M180" t="s">
        <v>21</v>
      </c>
      <c r="N180" t="s">
        <v>22</v>
      </c>
      <c r="O180" t="s">
        <v>23</v>
      </c>
      <c r="P180" t="s">
        <v>43</v>
      </c>
      <c r="Q180" s="2">
        <v>43731</v>
      </c>
      <c r="R180" t="s">
        <v>43</v>
      </c>
      <c r="S180">
        <v>119</v>
      </c>
      <c r="T180">
        <v>1</v>
      </c>
    </row>
    <row r="181" spans="1:20" x14ac:dyDescent="0.25">
      <c r="A181" t="s">
        <v>259</v>
      </c>
      <c r="B181">
        <f t="shared" si="2"/>
        <v>0</v>
      </c>
      <c r="C181" t="s">
        <v>260</v>
      </c>
      <c r="D181" t="s">
        <v>475</v>
      </c>
      <c r="E181" s="1">
        <v>45146.454456018517</v>
      </c>
      <c r="F181" s="1">
        <v>45146.458680555559</v>
      </c>
      <c r="G181" t="s">
        <v>476</v>
      </c>
      <c r="H181" t="s">
        <v>476</v>
      </c>
      <c r="I181" s="2">
        <v>43731</v>
      </c>
      <c r="J181">
        <v>3</v>
      </c>
      <c r="K181" t="s">
        <v>20</v>
      </c>
      <c r="L181">
        <v>2</v>
      </c>
      <c r="M181" t="s">
        <v>21</v>
      </c>
      <c r="N181" t="s">
        <v>22</v>
      </c>
      <c r="O181" t="s">
        <v>23</v>
      </c>
      <c r="P181" t="s">
        <v>43</v>
      </c>
      <c r="Q181" s="2">
        <v>43731</v>
      </c>
      <c r="R181" t="s">
        <v>43</v>
      </c>
      <c r="S181">
        <v>119</v>
      </c>
      <c r="T181">
        <v>1</v>
      </c>
    </row>
    <row r="182" spans="1:20" x14ac:dyDescent="0.25">
      <c r="A182" t="s">
        <v>259</v>
      </c>
      <c r="B182">
        <f t="shared" si="2"/>
        <v>0</v>
      </c>
      <c r="C182" t="s">
        <v>260</v>
      </c>
      <c r="D182" t="s">
        <v>483</v>
      </c>
      <c r="E182" s="1">
        <v>45180.176203703704</v>
      </c>
      <c r="F182" s="1">
        <v>45180.262719907405</v>
      </c>
      <c r="G182" t="s">
        <v>484</v>
      </c>
      <c r="H182" t="s">
        <v>482</v>
      </c>
      <c r="I182" s="2">
        <v>43731</v>
      </c>
      <c r="J182">
        <v>3</v>
      </c>
      <c r="K182" t="s">
        <v>20</v>
      </c>
      <c r="L182">
        <v>2</v>
      </c>
      <c r="M182" t="s">
        <v>21</v>
      </c>
      <c r="N182" t="s">
        <v>22</v>
      </c>
      <c r="O182" t="s">
        <v>23</v>
      </c>
      <c r="P182" t="s">
        <v>43</v>
      </c>
      <c r="Q182" s="2">
        <v>43731</v>
      </c>
      <c r="R182" t="s">
        <v>43</v>
      </c>
      <c r="S182">
        <v>119</v>
      </c>
      <c r="T182">
        <v>1</v>
      </c>
    </row>
    <row r="183" spans="1:20" x14ac:dyDescent="0.25">
      <c r="A183" t="s">
        <v>259</v>
      </c>
      <c r="B183">
        <f t="shared" si="2"/>
        <v>0</v>
      </c>
      <c r="C183" t="s">
        <v>260</v>
      </c>
      <c r="D183" t="s">
        <v>477</v>
      </c>
      <c r="E183" s="1">
        <v>45188.323148148149</v>
      </c>
      <c r="F183" s="1">
        <v>45188.397812499999</v>
      </c>
      <c r="G183" t="s">
        <v>478</v>
      </c>
      <c r="H183" t="s">
        <v>479</v>
      </c>
      <c r="I183" s="2">
        <v>43731</v>
      </c>
      <c r="J183">
        <v>3</v>
      </c>
      <c r="K183" t="s">
        <v>20</v>
      </c>
      <c r="L183">
        <v>2</v>
      </c>
      <c r="M183" t="s">
        <v>21</v>
      </c>
      <c r="N183" t="s">
        <v>22</v>
      </c>
      <c r="O183" t="s">
        <v>23</v>
      </c>
      <c r="P183" t="s">
        <v>43</v>
      </c>
      <c r="Q183" s="2">
        <v>43731</v>
      </c>
      <c r="R183" t="s">
        <v>43</v>
      </c>
      <c r="S183">
        <v>119</v>
      </c>
      <c r="T183">
        <v>1</v>
      </c>
    </row>
    <row r="184" spans="1:20" x14ac:dyDescent="0.25">
      <c r="A184" t="s">
        <v>261</v>
      </c>
      <c r="B184">
        <f t="shared" si="2"/>
        <v>1</v>
      </c>
      <c r="C184" t="s">
        <v>262</v>
      </c>
      <c r="D184" t="s">
        <v>489</v>
      </c>
      <c r="E184" s="1">
        <v>45541.374027777776</v>
      </c>
      <c r="F184" s="1">
        <v>45541.417673611111</v>
      </c>
      <c r="G184" t="s">
        <v>505</v>
      </c>
      <c r="H184" t="s">
        <v>476</v>
      </c>
      <c r="I184" s="2">
        <v>44483</v>
      </c>
      <c r="J184">
        <v>3</v>
      </c>
      <c r="K184" t="s">
        <v>20</v>
      </c>
      <c r="L184">
        <v>2</v>
      </c>
      <c r="M184" t="s">
        <v>21</v>
      </c>
      <c r="N184" t="s">
        <v>22</v>
      </c>
      <c r="O184" t="s">
        <v>23</v>
      </c>
      <c r="P184" t="s">
        <v>43</v>
      </c>
      <c r="Q184" s="2">
        <v>44483</v>
      </c>
      <c r="R184" t="s">
        <v>43</v>
      </c>
      <c r="S184">
        <v>158</v>
      </c>
      <c r="T184">
        <v>1</v>
      </c>
    </row>
    <row r="185" spans="1:20" x14ac:dyDescent="0.25">
      <c r="A185" t="s">
        <v>261</v>
      </c>
      <c r="B185">
        <f t="shared" si="2"/>
        <v>0</v>
      </c>
      <c r="C185" t="s">
        <v>262</v>
      </c>
      <c r="D185" t="s">
        <v>483</v>
      </c>
      <c r="E185" s="1">
        <v>45559.637071759258</v>
      </c>
      <c r="F185" s="1">
        <v>45559.709421296298</v>
      </c>
      <c r="G185" t="s">
        <v>484</v>
      </c>
      <c r="H185" t="s">
        <v>482</v>
      </c>
      <c r="I185" s="2">
        <v>44483</v>
      </c>
      <c r="J185">
        <v>3</v>
      </c>
      <c r="K185" t="s">
        <v>20</v>
      </c>
      <c r="L185">
        <v>2</v>
      </c>
      <c r="M185" t="s">
        <v>21</v>
      </c>
      <c r="N185" t="s">
        <v>22</v>
      </c>
      <c r="O185" t="s">
        <v>23</v>
      </c>
      <c r="P185" t="s">
        <v>43</v>
      </c>
      <c r="Q185" s="2">
        <v>44483</v>
      </c>
      <c r="R185" t="s">
        <v>43</v>
      </c>
      <c r="S185">
        <v>158</v>
      </c>
      <c r="T185">
        <v>1</v>
      </c>
    </row>
    <row r="186" spans="1:20" x14ac:dyDescent="0.25">
      <c r="A186" t="s">
        <v>261</v>
      </c>
      <c r="B186">
        <f t="shared" si="2"/>
        <v>0</v>
      </c>
      <c r="C186" t="s">
        <v>262</v>
      </c>
      <c r="D186" t="s">
        <v>477</v>
      </c>
      <c r="E186" s="1">
        <v>45568.566759259258</v>
      </c>
      <c r="F186" s="1">
        <v>45568.660497685189</v>
      </c>
      <c r="G186" t="s">
        <v>478</v>
      </c>
      <c r="H186" t="s">
        <v>479</v>
      </c>
      <c r="I186" s="2">
        <v>44483</v>
      </c>
      <c r="J186">
        <v>3</v>
      </c>
      <c r="K186" t="s">
        <v>20</v>
      </c>
      <c r="L186">
        <v>2</v>
      </c>
      <c r="M186" t="s">
        <v>21</v>
      </c>
      <c r="N186" t="s">
        <v>22</v>
      </c>
      <c r="O186" t="s">
        <v>23</v>
      </c>
      <c r="P186" t="s">
        <v>43</v>
      </c>
      <c r="Q186" s="2">
        <v>44483</v>
      </c>
      <c r="R186" t="s">
        <v>43</v>
      </c>
      <c r="S186">
        <v>158</v>
      </c>
      <c r="T186">
        <v>1</v>
      </c>
    </row>
    <row r="187" spans="1:20" x14ac:dyDescent="0.25">
      <c r="A187" t="s">
        <v>263</v>
      </c>
      <c r="B187">
        <f t="shared" si="2"/>
        <v>1</v>
      </c>
      <c r="C187" t="s">
        <v>264</v>
      </c>
      <c r="D187" t="s">
        <v>472</v>
      </c>
      <c r="E187" s="1">
        <v>45162.307442129626</v>
      </c>
      <c r="F187" s="1">
        <v>45162.384409722225</v>
      </c>
      <c r="G187" t="s">
        <v>473</v>
      </c>
      <c r="H187" t="s">
        <v>485</v>
      </c>
      <c r="I187" s="2">
        <v>44482</v>
      </c>
      <c r="J187">
        <v>3</v>
      </c>
      <c r="K187" t="s">
        <v>20</v>
      </c>
      <c r="L187">
        <v>2</v>
      </c>
      <c r="M187" t="s">
        <v>21</v>
      </c>
      <c r="N187" t="s">
        <v>22</v>
      </c>
      <c r="O187" t="s">
        <v>23</v>
      </c>
      <c r="P187" t="s">
        <v>43</v>
      </c>
      <c r="Q187" s="2">
        <v>44482</v>
      </c>
      <c r="R187" t="s">
        <v>43</v>
      </c>
      <c r="S187">
        <v>157</v>
      </c>
      <c r="T187">
        <v>1</v>
      </c>
    </row>
    <row r="188" spans="1:20" x14ac:dyDescent="0.25">
      <c r="A188" t="s">
        <v>263</v>
      </c>
      <c r="B188">
        <f t="shared" si="2"/>
        <v>0</v>
      </c>
      <c r="C188" t="s">
        <v>264</v>
      </c>
      <c r="D188" t="s">
        <v>475</v>
      </c>
      <c r="E188" s="1">
        <v>45162.418090277781</v>
      </c>
      <c r="F188" s="1">
        <v>45162.423692129632</v>
      </c>
      <c r="G188" t="s">
        <v>476</v>
      </c>
      <c r="H188" t="s">
        <v>476</v>
      </c>
      <c r="I188" s="2">
        <v>44482</v>
      </c>
      <c r="J188">
        <v>3</v>
      </c>
      <c r="K188" t="s">
        <v>20</v>
      </c>
      <c r="L188">
        <v>2</v>
      </c>
      <c r="M188" t="s">
        <v>21</v>
      </c>
      <c r="N188" t="s">
        <v>22</v>
      </c>
      <c r="O188" t="s">
        <v>23</v>
      </c>
      <c r="P188" t="s">
        <v>43</v>
      </c>
      <c r="Q188" s="2">
        <v>44482</v>
      </c>
      <c r="R188" t="s">
        <v>43</v>
      </c>
      <c r="S188">
        <v>157</v>
      </c>
      <c r="T188">
        <v>1</v>
      </c>
    </row>
    <row r="189" spans="1:20" x14ac:dyDescent="0.25">
      <c r="A189" t="s">
        <v>263</v>
      </c>
      <c r="B189">
        <f t="shared" si="2"/>
        <v>0</v>
      </c>
      <c r="C189" t="s">
        <v>264</v>
      </c>
      <c r="D189" t="s">
        <v>483</v>
      </c>
      <c r="E189" s="1">
        <v>45201.392164351855</v>
      </c>
      <c r="F189" s="1">
        <v>45201.467372685183</v>
      </c>
      <c r="G189" t="s">
        <v>484</v>
      </c>
      <c r="H189" t="s">
        <v>482</v>
      </c>
      <c r="I189" s="2">
        <v>44482</v>
      </c>
      <c r="J189">
        <v>3</v>
      </c>
      <c r="K189" t="s">
        <v>20</v>
      </c>
      <c r="L189">
        <v>2</v>
      </c>
      <c r="M189" t="s">
        <v>21</v>
      </c>
      <c r="N189" t="s">
        <v>22</v>
      </c>
      <c r="O189" t="s">
        <v>23</v>
      </c>
      <c r="P189" t="s">
        <v>43</v>
      </c>
      <c r="Q189" s="2">
        <v>44482</v>
      </c>
      <c r="R189" t="s">
        <v>43</v>
      </c>
      <c r="S189">
        <v>157</v>
      </c>
      <c r="T189">
        <v>1</v>
      </c>
    </row>
    <row r="190" spans="1:20" x14ac:dyDescent="0.25">
      <c r="A190" t="s">
        <v>263</v>
      </c>
      <c r="B190">
        <f t="shared" si="2"/>
        <v>0</v>
      </c>
      <c r="C190" t="s">
        <v>264</v>
      </c>
      <c r="D190" t="s">
        <v>477</v>
      </c>
      <c r="E190" s="1">
        <v>45213.468645833331</v>
      </c>
      <c r="F190" s="1">
        <v>45213.58734953704</v>
      </c>
      <c r="G190" t="s">
        <v>478</v>
      </c>
      <c r="H190" t="s">
        <v>479</v>
      </c>
      <c r="I190" s="2">
        <v>44482</v>
      </c>
      <c r="J190">
        <v>3</v>
      </c>
      <c r="K190" t="s">
        <v>20</v>
      </c>
      <c r="L190">
        <v>2</v>
      </c>
      <c r="M190" t="s">
        <v>21</v>
      </c>
      <c r="N190" t="s">
        <v>22</v>
      </c>
      <c r="O190" t="s">
        <v>23</v>
      </c>
      <c r="P190" t="s">
        <v>43</v>
      </c>
      <c r="Q190" s="2">
        <v>44482</v>
      </c>
      <c r="R190" t="s">
        <v>43</v>
      </c>
      <c r="S190">
        <v>157</v>
      </c>
      <c r="T190">
        <v>1</v>
      </c>
    </row>
    <row r="191" spans="1:20" x14ac:dyDescent="0.25">
      <c r="A191" t="s">
        <v>265</v>
      </c>
      <c r="B191">
        <f t="shared" si="2"/>
        <v>1</v>
      </c>
      <c r="C191" t="s">
        <v>266</v>
      </c>
      <c r="D191" t="s">
        <v>472</v>
      </c>
      <c r="E191" s="1">
        <v>45526.348715277774</v>
      </c>
      <c r="F191" s="1">
        <v>45526.348715277774</v>
      </c>
      <c r="G191" t="s">
        <v>506</v>
      </c>
      <c r="H191" t="s">
        <v>506</v>
      </c>
      <c r="I191" s="2">
        <v>43914</v>
      </c>
      <c r="J191">
        <v>3</v>
      </c>
      <c r="K191" t="s">
        <v>20</v>
      </c>
      <c r="L191">
        <v>2</v>
      </c>
      <c r="M191" t="s">
        <v>21</v>
      </c>
      <c r="N191" t="s">
        <v>22</v>
      </c>
      <c r="O191" t="s">
        <v>23</v>
      </c>
      <c r="P191" t="s">
        <v>43</v>
      </c>
      <c r="Q191" s="2">
        <v>43914</v>
      </c>
      <c r="R191" t="s">
        <v>43</v>
      </c>
      <c r="S191">
        <v>73</v>
      </c>
      <c r="T191">
        <v>1</v>
      </c>
    </row>
    <row r="192" spans="1:20" x14ac:dyDescent="0.25">
      <c r="A192" t="s">
        <v>265</v>
      </c>
      <c r="B192">
        <f t="shared" si="2"/>
        <v>0</v>
      </c>
      <c r="C192" t="s">
        <v>266</v>
      </c>
      <c r="D192" t="s">
        <v>475</v>
      </c>
      <c r="E192" s="1">
        <v>45526.399143518516</v>
      </c>
      <c r="F192" s="1">
        <v>45526.40520833333</v>
      </c>
      <c r="G192" t="s">
        <v>476</v>
      </c>
      <c r="H192" t="s">
        <v>476</v>
      </c>
      <c r="I192" s="2">
        <v>43914</v>
      </c>
      <c r="J192">
        <v>3</v>
      </c>
      <c r="K192" t="s">
        <v>20</v>
      </c>
      <c r="L192">
        <v>2</v>
      </c>
      <c r="M192" t="s">
        <v>21</v>
      </c>
      <c r="N192" t="s">
        <v>22</v>
      </c>
      <c r="O192" t="s">
        <v>23</v>
      </c>
      <c r="P192" t="s">
        <v>43</v>
      </c>
      <c r="Q192" s="2">
        <v>43914</v>
      </c>
      <c r="R192" t="s">
        <v>43</v>
      </c>
      <c r="S192">
        <v>73</v>
      </c>
      <c r="T192">
        <v>1</v>
      </c>
    </row>
    <row r="193" spans="1:20" x14ac:dyDescent="0.25">
      <c r="A193" t="s">
        <v>265</v>
      </c>
      <c r="B193">
        <f t="shared" si="2"/>
        <v>0</v>
      </c>
      <c r="C193" t="s">
        <v>266</v>
      </c>
      <c r="D193" t="s">
        <v>483</v>
      </c>
      <c r="E193" s="1">
        <v>45568.134004629632</v>
      </c>
      <c r="F193" s="1">
        <v>45568.240439814814</v>
      </c>
      <c r="G193" t="s">
        <v>484</v>
      </c>
      <c r="H193" t="s">
        <v>482</v>
      </c>
      <c r="I193" s="2">
        <v>43914</v>
      </c>
      <c r="J193">
        <v>3</v>
      </c>
      <c r="K193" t="s">
        <v>20</v>
      </c>
      <c r="L193">
        <v>2</v>
      </c>
      <c r="M193" t="s">
        <v>21</v>
      </c>
      <c r="N193" t="s">
        <v>22</v>
      </c>
      <c r="O193" t="s">
        <v>23</v>
      </c>
      <c r="P193" t="s">
        <v>43</v>
      </c>
      <c r="Q193" s="2">
        <v>43914</v>
      </c>
      <c r="R193" t="s">
        <v>43</v>
      </c>
      <c r="S193">
        <v>73</v>
      </c>
      <c r="T193">
        <v>1</v>
      </c>
    </row>
    <row r="194" spans="1:20" x14ac:dyDescent="0.25">
      <c r="A194" t="s">
        <v>265</v>
      </c>
      <c r="B194">
        <f t="shared" si="2"/>
        <v>0</v>
      </c>
      <c r="C194" t="s">
        <v>266</v>
      </c>
      <c r="D194" t="s">
        <v>477</v>
      </c>
      <c r="E194" s="1">
        <v>45576.499328703707</v>
      </c>
      <c r="F194" s="1">
        <v>45576.584791666668</v>
      </c>
      <c r="G194" t="s">
        <v>478</v>
      </c>
      <c r="H194" t="s">
        <v>479</v>
      </c>
      <c r="I194" s="2">
        <v>43914</v>
      </c>
      <c r="J194">
        <v>3</v>
      </c>
      <c r="K194" t="s">
        <v>20</v>
      </c>
      <c r="L194">
        <v>2</v>
      </c>
      <c r="M194" t="s">
        <v>21</v>
      </c>
      <c r="N194" t="s">
        <v>22</v>
      </c>
      <c r="O194" t="s">
        <v>23</v>
      </c>
      <c r="P194" t="s">
        <v>43</v>
      </c>
      <c r="Q194" s="2">
        <v>43914</v>
      </c>
      <c r="R194" t="s">
        <v>43</v>
      </c>
      <c r="S194">
        <v>73</v>
      </c>
      <c r="T194">
        <v>1</v>
      </c>
    </row>
    <row r="195" spans="1:20" x14ac:dyDescent="0.25">
      <c r="A195" t="s">
        <v>267</v>
      </c>
      <c r="B195">
        <f t="shared" ref="B195:B258" si="3">IF(A195=A194,0,1)</f>
        <v>1</v>
      </c>
      <c r="C195" t="s">
        <v>268</v>
      </c>
      <c r="D195" t="s">
        <v>489</v>
      </c>
      <c r="E195" s="1">
        <v>45178.410844907405</v>
      </c>
      <c r="F195" s="1">
        <v>45178.447141203702</v>
      </c>
      <c r="G195" t="s">
        <v>499</v>
      </c>
      <c r="H195" t="s">
        <v>476</v>
      </c>
      <c r="I195" s="2">
        <v>44078</v>
      </c>
      <c r="J195">
        <v>3</v>
      </c>
      <c r="K195" t="s">
        <v>20</v>
      </c>
      <c r="L195">
        <v>2</v>
      </c>
      <c r="M195" t="s">
        <v>21</v>
      </c>
      <c r="N195" t="s">
        <v>22</v>
      </c>
      <c r="O195" t="s">
        <v>23</v>
      </c>
      <c r="P195" t="s">
        <v>43</v>
      </c>
      <c r="Q195" s="2">
        <v>44078</v>
      </c>
      <c r="R195" t="s">
        <v>43</v>
      </c>
      <c r="S195">
        <v>133</v>
      </c>
      <c r="T195">
        <v>1</v>
      </c>
    </row>
    <row r="196" spans="1:20" x14ac:dyDescent="0.25">
      <c r="A196" t="s">
        <v>267</v>
      </c>
      <c r="B196">
        <f t="shared" si="3"/>
        <v>0</v>
      </c>
      <c r="C196" t="s">
        <v>268</v>
      </c>
      <c r="D196" t="s">
        <v>480</v>
      </c>
      <c r="E196" s="1">
        <v>45197.266712962963</v>
      </c>
      <c r="F196" s="1">
        <v>45197.302511574075</v>
      </c>
      <c r="G196" t="s">
        <v>481</v>
      </c>
      <c r="H196" t="s">
        <v>482</v>
      </c>
      <c r="I196" s="2">
        <v>44078</v>
      </c>
      <c r="J196">
        <v>3</v>
      </c>
      <c r="K196" t="s">
        <v>20</v>
      </c>
      <c r="L196">
        <v>2</v>
      </c>
      <c r="M196" t="s">
        <v>21</v>
      </c>
      <c r="N196" t="s">
        <v>22</v>
      </c>
      <c r="O196" t="s">
        <v>23</v>
      </c>
      <c r="P196" t="s">
        <v>43</v>
      </c>
      <c r="Q196" s="2">
        <v>44078</v>
      </c>
      <c r="R196" t="s">
        <v>43</v>
      </c>
      <c r="S196">
        <v>133</v>
      </c>
      <c r="T196">
        <v>1</v>
      </c>
    </row>
    <row r="197" spans="1:20" x14ac:dyDescent="0.25">
      <c r="A197" t="s">
        <v>267</v>
      </c>
      <c r="B197">
        <f t="shared" si="3"/>
        <v>0</v>
      </c>
      <c r="C197" t="s">
        <v>268</v>
      </c>
      <c r="D197" t="s">
        <v>477</v>
      </c>
      <c r="E197" s="1">
        <v>45212.416909722226</v>
      </c>
      <c r="F197" s="1">
        <v>45212.488576388889</v>
      </c>
      <c r="G197" t="s">
        <v>478</v>
      </c>
      <c r="H197" t="s">
        <v>479</v>
      </c>
      <c r="I197" s="2">
        <v>44078</v>
      </c>
      <c r="J197">
        <v>3</v>
      </c>
      <c r="K197" t="s">
        <v>20</v>
      </c>
      <c r="L197">
        <v>2</v>
      </c>
      <c r="M197" t="s">
        <v>21</v>
      </c>
      <c r="N197" t="s">
        <v>22</v>
      </c>
      <c r="O197" t="s">
        <v>23</v>
      </c>
      <c r="P197" t="s">
        <v>43</v>
      </c>
      <c r="Q197" s="2">
        <v>44078</v>
      </c>
      <c r="R197" t="s">
        <v>43</v>
      </c>
      <c r="S197">
        <v>133</v>
      </c>
      <c r="T197">
        <v>1</v>
      </c>
    </row>
    <row r="198" spans="1:20" x14ac:dyDescent="0.25">
      <c r="A198" t="s">
        <v>269</v>
      </c>
      <c r="B198">
        <f t="shared" si="3"/>
        <v>1</v>
      </c>
      <c r="C198" t="s">
        <v>270</v>
      </c>
      <c r="D198" t="s">
        <v>472</v>
      </c>
      <c r="E198" s="1">
        <v>45195.440578703703</v>
      </c>
      <c r="F198" s="1">
        <v>45195.592951388891</v>
      </c>
      <c r="G198" t="s">
        <v>473</v>
      </c>
      <c r="H198" t="s">
        <v>485</v>
      </c>
      <c r="I198" s="2">
        <v>44316</v>
      </c>
      <c r="J198">
        <v>3</v>
      </c>
      <c r="K198" t="s">
        <v>20</v>
      </c>
      <c r="L198">
        <v>2</v>
      </c>
      <c r="M198" t="s">
        <v>21</v>
      </c>
      <c r="N198" t="s">
        <v>22</v>
      </c>
      <c r="O198" t="s">
        <v>23</v>
      </c>
      <c r="P198" t="s">
        <v>209</v>
      </c>
      <c r="Q198" s="2">
        <v>44316</v>
      </c>
      <c r="R198" t="s">
        <v>209</v>
      </c>
      <c r="S198">
        <v>177</v>
      </c>
      <c r="T198">
        <v>1</v>
      </c>
    </row>
    <row r="199" spans="1:20" x14ac:dyDescent="0.25">
      <c r="A199" t="s">
        <v>269</v>
      </c>
      <c r="B199">
        <f t="shared" si="3"/>
        <v>0</v>
      </c>
      <c r="C199" t="s">
        <v>270</v>
      </c>
      <c r="D199" t="s">
        <v>475</v>
      </c>
      <c r="E199" s="1">
        <v>45195.61409722222</v>
      </c>
      <c r="F199" s="1">
        <v>45195.620173611111</v>
      </c>
      <c r="G199" t="s">
        <v>476</v>
      </c>
      <c r="H199" t="s">
        <v>476</v>
      </c>
      <c r="I199" s="2">
        <v>44316</v>
      </c>
      <c r="J199">
        <v>3</v>
      </c>
      <c r="K199" t="s">
        <v>20</v>
      </c>
      <c r="L199">
        <v>2</v>
      </c>
      <c r="M199" t="s">
        <v>21</v>
      </c>
      <c r="N199" t="s">
        <v>22</v>
      </c>
      <c r="O199" t="s">
        <v>23</v>
      </c>
      <c r="P199" t="s">
        <v>209</v>
      </c>
      <c r="Q199" s="2">
        <v>44316</v>
      </c>
      <c r="R199" t="s">
        <v>209</v>
      </c>
      <c r="S199">
        <v>177</v>
      </c>
      <c r="T199">
        <v>1</v>
      </c>
    </row>
    <row r="200" spans="1:20" x14ac:dyDescent="0.25">
      <c r="A200" t="s">
        <v>269</v>
      </c>
      <c r="B200">
        <f t="shared" si="3"/>
        <v>0</v>
      </c>
      <c r="C200" t="s">
        <v>270</v>
      </c>
      <c r="D200" t="s">
        <v>483</v>
      </c>
      <c r="E200" s="1">
        <v>45224.365787037037</v>
      </c>
      <c r="F200" s="1">
        <v>45224.427546296298</v>
      </c>
      <c r="G200" t="s">
        <v>484</v>
      </c>
      <c r="H200" t="s">
        <v>482</v>
      </c>
      <c r="I200" s="2">
        <v>44316</v>
      </c>
      <c r="J200">
        <v>3</v>
      </c>
      <c r="K200" t="s">
        <v>20</v>
      </c>
      <c r="L200">
        <v>2</v>
      </c>
      <c r="M200" t="s">
        <v>21</v>
      </c>
      <c r="N200" t="s">
        <v>22</v>
      </c>
      <c r="O200" t="s">
        <v>23</v>
      </c>
      <c r="P200" t="s">
        <v>209</v>
      </c>
      <c r="Q200" s="2">
        <v>44316</v>
      </c>
      <c r="R200" t="s">
        <v>209</v>
      </c>
      <c r="S200">
        <v>177</v>
      </c>
      <c r="T200">
        <v>1</v>
      </c>
    </row>
    <row r="201" spans="1:20" x14ac:dyDescent="0.25">
      <c r="A201" t="s">
        <v>269</v>
      </c>
      <c r="B201">
        <f t="shared" si="3"/>
        <v>0</v>
      </c>
      <c r="C201" t="s">
        <v>270</v>
      </c>
      <c r="D201" t="s">
        <v>477</v>
      </c>
      <c r="E201" s="1">
        <v>45233.617777777778</v>
      </c>
      <c r="F201" s="1">
        <v>45234.331701388888</v>
      </c>
      <c r="G201" t="s">
        <v>478</v>
      </c>
      <c r="H201" t="s">
        <v>479</v>
      </c>
      <c r="I201" s="2">
        <v>44316</v>
      </c>
      <c r="J201">
        <v>3</v>
      </c>
      <c r="K201" t="s">
        <v>20</v>
      </c>
      <c r="L201">
        <v>2</v>
      </c>
      <c r="M201" t="s">
        <v>21</v>
      </c>
      <c r="N201" t="s">
        <v>22</v>
      </c>
      <c r="O201" t="s">
        <v>23</v>
      </c>
      <c r="P201" t="s">
        <v>209</v>
      </c>
      <c r="Q201" s="2">
        <v>44316</v>
      </c>
      <c r="R201" t="s">
        <v>209</v>
      </c>
      <c r="S201">
        <v>177</v>
      </c>
      <c r="T201">
        <v>1</v>
      </c>
    </row>
    <row r="202" spans="1:20" x14ac:dyDescent="0.25">
      <c r="A202" t="s">
        <v>291</v>
      </c>
      <c r="B202">
        <f t="shared" si="3"/>
        <v>1</v>
      </c>
      <c r="C202" t="s">
        <v>292</v>
      </c>
      <c r="D202" t="s">
        <v>477</v>
      </c>
      <c r="E202" s="1">
        <v>45609.490949074076</v>
      </c>
      <c r="F202" s="1">
        <v>45610.667349537034</v>
      </c>
      <c r="G202" t="s">
        <v>503</v>
      </c>
      <c r="H202" t="s">
        <v>479</v>
      </c>
      <c r="I202" s="2">
        <v>45608</v>
      </c>
      <c r="J202">
        <v>3</v>
      </c>
      <c r="K202" t="s">
        <v>20</v>
      </c>
      <c r="L202">
        <v>2</v>
      </c>
      <c r="M202" t="s">
        <v>21</v>
      </c>
      <c r="N202" t="s">
        <v>113</v>
      </c>
      <c r="O202" t="s">
        <v>112</v>
      </c>
      <c r="P202" t="s">
        <v>293</v>
      </c>
      <c r="Q202" s="2">
        <v>45608</v>
      </c>
      <c r="R202" t="s">
        <v>294</v>
      </c>
      <c r="S202">
        <v>840</v>
      </c>
      <c r="T202">
        <v>1</v>
      </c>
    </row>
    <row r="203" spans="1:20" x14ac:dyDescent="0.25">
      <c r="A203" t="s">
        <v>295</v>
      </c>
      <c r="B203">
        <f t="shared" si="3"/>
        <v>1</v>
      </c>
      <c r="C203" t="s">
        <v>296</v>
      </c>
      <c r="D203" t="s">
        <v>477</v>
      </c>
      <c r="E203" s="1">
        <v>45240.482511574075</v>
      </c>
      <c r="F203" s="1">
        <v>45240.681273148148</v>
      </c>
      <c r="G203" t="s">
        <v>478</v>
      </c>
      <c r="H203" t="s">
        <v>479</v>
      </c>
      <c r="I203" s="2">
        <v>45237</v>
      </c>
      <c r="J203">
        <v>3</v>
      </c>
      <c r="K203" t="s">
        <v>20</v>
      </c>
      <c r="L203">
        <v>2</v>
      </c>
      <c r="M203" t="s">
        <v>21</v>
      </c>
      <c r="N203" t="s">
        <v>113</v>
      </c>
      <c r="O203" t="s">
        <v>112</v>
      </c>
      <c r="P203" t="s">
        <v>293</v>
      </c>
      <c r="Q203" s="2">
        <v>45237</v>
      </c>
      <c r="R203" t="s">
        <v>294</v>
      </c>
      <c r="T203">
        <v>1</v>
      </c>
    </row>
    <row r="204" spans="1:20" x14ac:dyDescent="0.25">
      <c r="A204" t="s">
        <v>297</v>
      </c>
      <c r="B204">
        <f t="shared" si="3"/>
        <v>1</v>
      </c>
      <c r="C204" t="s">
        <v>296</v>
      </c>
      <c r="D204" t="s">
        <v>477</v>
      </c>
      <c r="E204" s="1">
        <v>45238.357442129629</v>
      </c>
      <c r="F204" s="1">
        <v>45238.448055555556</v>
      </c>
      <c r="G204" t="s">
        <v>504</v>
      </c>
      <c r="H204" t="s">
        <v>479</v>
      </c>
      <c r="I204" s="2">
        <v>45237</v>
      </c>
      <c r="J204">
        <v>3</v>
      </c>
      <c r="K204" t="s">
        <v>20</v>
      </c>
      <c r="L204">
        <v>2</v>
      </c>
      <c r="M204" t="s">
        <v>21</v>
      </c>
      <c r="N204" t="s">
        <v>113</v>
      </c>
      <c r="O204" t="s">
        <v>112</v>
      </c>
      <c r="P204" t="s">
        <v>293</v>
      </c>
      <c r="Q204" s="2">
        <v>45237</v>
      </c>
      <c r="R204" t="s">
        <v>294</v>
      </c>
      <c r="T204">
        <v>1</v>
      </c>
    </row>
    <row r="205" spans="1:20" x14ac:dyDescent="0.25">
      <c r="A205" t="s">
        <v>298</v>
      </c>
      <c r="B205">
        <f t="shared" si="3"/>
        <v>1</v>
      </c>
      <c r="C205" t="s">
        <v>296</v>
      </c>
      <c r="D205" t="s">
        <v>477</v>
      </c>
      <c r="E205" s="1">
        <v>45238.696608796294</v>
      </c>
      <c r="F205" s="1">
        <v>45239.394490740742</v>
      </c>
      <c r="G205" t="s">
        <v>478</v>
      </c>
      <c r="H205" t="s">
        <v>479</v>
      </c>
      <c r="I205" s="2">
        <v>45237</v>
      </c>
      <c r="J205">
        <v>3</v>
      </c>
      <c r="K205" t="s">
        <v>20</v>
      </c>
      <c r="L205">
        <v>2</v>
      </c>
      <c r="M205" t="s">
        <v>21</v>
      </c>
      <c r="N205" t="s">
        <v>113</v>
      </c>
      <c r="O205" t="s">
        <v>112</v>
      </c>
      <c r="P205" t="s">
        <v>293</v>
      </c>
      <c r="Q205" s="2">
        <v>45237</v>
      </c>
      <c r="R205" t="s">
        <v>294</v>
      </c>
      <c r="T205">
        <v>1</v>
      </c>
    </row>
    <row r="206" spans="1:20" x14ac:dyDescent="0.25">
      <c r="A206" t="s">
        <v>299</v>
      </c>
      <c r="B206">
        <f t="shared" si="3"/>
        <v>1</v>
      </c>
      <c r="C206" t="s">
        <v>296</v>
      </c>
      <c r="D206" t="s">
        <v>477</v>
      </c>
      <c r="E206" s="1">
        <v>45237.818368055552</v>
      </c>
      <c r="F206" s="1">
        <v>45238.006840277776</v>
      </c>
      <c r="G206" t="s">
        <v>478</v>
      </c>
      <c r="H206" t="s">
        <v>479</v>
      </c>
      <c r="I206" s="2">
        <v>45237</v>
      </c>
      <c r="J206">
        <v>3</v>
      </c>
      <c r="K206" t="s">
        <v>20</v>
      </c>
      <c r="L206">
        <v>2</v>
      </c>
      <c r="M206" t="s">
        <v>21</v>
      </c>
      <c r="N206" t="s">
        <v>113</v>
      </c>
      <c r="O206" t="s">
        <v>112</v>
      </c>
      <c r="P206" t="s">
        <v>293</v>
      </c>
      <c r="Q206" s="2">
        <v>45237</v>
      </c>
      <c r="R206" t="s">
        <v>294</v>
      </c>
      <c r="T206">
        <v>1</v>
      </c>
    </row>
    <row r="207" spans="1:20" x14ac:dyDescent="0.25">
      <c r="A207" t="s">
        <v>300</v>
      </c>
      <c r="B207">
        <f t="shared" si="3"/>
        <v>1</v>
      </c>
      <c r="C207" t="s">
        <v>301</v>
      </c>
      <c r="D207" t="s">
        <v>489</v>
      </c>
      <c r="E207" s="1">
        <v>45152.355949074074</v>
      </c>
      <c r="F207" s="1">
        <v>45152.407233796293</v>
      </c>
      <c r="G207" t="s">
        <v>499</v>
      </c>
      <c r="H207" t="s">
        <v>476</v>
      </c>
      <c r="I207" s="2">
        <v>44321</v>
      </c>
      <c r="J207">
        <v>3</v>
      </c>
      <c r="K207" t="s">
        <v>20</v>
      </c>
      <c r="L207">
        <v>2</v>
      </c>
      <c r="M207" t="s">
        <v>21</v>
      </c>
      <c r="N207" t="s">
        <v>22</v>
      </c>
      <c r="O207" t="s">
        <v>23</v>
      </c>
      <c r="P207" t="s">
        <v>40</v>
      </c>
      <c r="Q207" s="2">
        <v>44320</v>
      </c>
      <c r="R207" t="s">
        <v>27</v>
      </c>
      <c r="S207">
        <v>210</v>
      </c>
      <c r="T207">
        <v>1</v>
      </c>
    </row>
    <row r="208" spans="1:20" x14ac:dyDescent="0.25">
      <c r="A208" t="s">
        <v>300</v>
      </c>
      <c r="B208">
        <f t="shared" si="3"/>
        <v>0</v>
      </c>
      <c r="C208" t="s">
        <v>301</v>
      </c>
      <c r="D208" t="s">
        <v>483</v>
      </c>
      <c r="E208" s="1">
        <v>45188.128645833334</v>
      </c>
      <c r="F208" s="1">
        <v>45188.26458333333</v>
      </c>
      <c r="G208" t="s">
        <v>484</v>
      </c>
      <c r="H208" t="s">
        <v>482</v>
      </c>
      <c r="I208" s="2">
        <v>44321</v>
      </c>
      <c r="J208">
        <v>3</v>
      </c>
      <c r="K208" t="s">
        <v>20</v>
      </c>
      <c r="L208">
        <v>2</v>
      </c>
      <c r="M208" t="s">
        <v>21</v>
      </c>
      <c r="N208" t="s">
        <v>22</v>
      </c>
      <c r="O208" t="s">
        <v>23</v>
      </c>
      <c r="P208" t="s">
        <v>40</v>
      </c>
      <c r="Q208" s="2">
        <v>44320</v>
      </c>
      <c r="R208" t="s">
        <v>27</v>
      </c>
      <c r="S208">
        <v>210</v>
      </c>
      <c r="T208">
        <v>1</v>
      </c>
    </row>
    <row r="209" spans="1:20" x14ac:dyDescent="0.25">
      <c r="A209" t="s">
        <v>300</v>
      </c>
      <c r="B209">
        <f t="shared" si="3"/>
        <v>0</v>
      </c>
      <c r="C209" t="s">
        <v>301</v>
      </c>
      <c r="D209" t="s">
        <v>477</v>
      </c>
      <c r="E209" s="1">
        <v>45207.252268518518</v>
      </c>
      <c r="F209" s="1">
        <v>45207.579953703702</v>
      </c>
      <c r="G209" t="s">
        <v>503</v>
      </c>
      <c r="H209" t="s">
        <v>479</v>
      </c>
      <c r="I209" s="2">
        <v>44321</v>
      </c>
      <c r="J209">
        <v>3</v>
      </c>
      <c r="K209" t="s">
        <v>20</v>
      </c>
      <c r="L209">
        <v>2</v>
      </c>
      <c r="M209" t="s">
        <v>21</v>
      </c>
      <c r="N209" t="s">
        <v>22</v>
      </c>
      <c r="O209" t="s">
        <v>23</v>
      </c>
      <c r="P209" t="s">
        <v>40</v>
      </c>
      <c r="Q209" s="2">
        <v>44320</v>
      </c>
      <c r="R209" t="s">
        <v>27</v>
      </c>
      <c r="S209">
        <v>210</v>
      </c>
      <c r="T209">
        <v>1</v>
      </c>
    </row>
    <row r="210" spans="1:20" x14ac:dyDescent="0.25">
      <c r="A210" t="s">
        <v>302</v>
      </c>
      <c r="B210">
        <f t="shared" si="3"/>
        <v>1</v>
      </c>
      <c r="C210" t="s">
        <v>303</v>
      </c>
      <c r="D210" t="s">
        <v>489</v>
      </c>
      <c r="E210" s="1">
        <v>45153.414606481485</v>
      </c>
      <c r="F210" s="1">
        <v>45153.459131944444</v>
      </c>
      <c r="G210" t="s">
        <v>507</v>
      </c>
      <c r="H210" t="s">
        <v>476</v>
      </c>
      <c r="I210" s="2">
        <v>44323</v>
      </c>
      <c r="J210">
        <v>3</v>
      </c>
      <c r="K210" t="s">
        <v>20</v>
      </c>
      <c r="L210">
        <v>2</v>
      </c>
      <c r="M210" t="s">
        <v>21</v>
      </c>
      <c r="N210" t="s">
        <v>22</v>
      </c>
      <c r="O210" t="s">
        <v>23</v>
      </c>
      <c r="P210" t="s">
        <v>26</v>
      </c>
      <c r="Q210" s="2">
        <v>44322</v>
      </c>
      <c r="R210" t="s">
        <v>27</v>
      </c>
      <c r="S210">
        <v>174</v>
      </c>
      <c r="T210">
        <v>1</v>
      </c>
    </row>
    <row r="211" spans="1:20" x14ac:dyDescent="0.25">
      <c r="A211" t="s">
        <v>302</v>
      </c>
      <c r="B211">
        <f t="shared" si="3"/>
        <v>0</v>
      </c>
      <c r="C211" t="s">
        <v>303</v>
      </c>
      <c r="D211" t="s">
        <v>483</v>
      </c>
      <c r="E211" s="1">
        <v>45198.272175925929</v>
      </c>
      <c r="F211" s="1">
        <v>45198.313564814816</v>
      </c>
      <c r="G211" t="s">
        <v>484</v>
      </c>
      <c r="H211" t="s">
        <v>482</v>
      </c>
      <c r="I211" s="2">
        <v>44323</v>
      </c>
      <c r="J211">
        <v>3</v>
      </c>
      <c r="K211" t="s">
        <v>20</v>
      </c>
      <c r="L211">
        <v>2</v>
      </c>
      <c r="M211" t="s">
        <v>21</v>
      </c>
      <c r="N211" t="s">
        <v>22</v>
      </c>
      <c r="O211" t="s">
        <v>23</v>
      </c>
      <c r="P211" t="s">
        <v>26</v>
      </c>
      <c r="Q211" s="2">
        <v>44322</v>
      </c>
      <c r="R211" t="s">
        <v>27</v>
      </c>
      <c r="S211">
        <v>174</v>
      </c>
      <c r="T211">
        <v>1</v>
      </c>
    </row>
    <row r="212" spans="1:20" x14ac:dyDescent="0.25">
      <c r="A212" t="s">
        <v>302</v>
      </c>
      <c r="B212">
        <f t="shared" si="3"/>
        <v>0</v>
      </c>
      <c r="C212" t="s">
        <v>303</v>
      </c>
      <c r="D212" t="s">
        <v>477</v>
      </c>
      <c r="E212" s="1">
        <v>45206.55196759259</v>
      </c>
      <c r="F212" s="1">
        <v>45207.442731481482</v>
      </c>
      <c r="G212" t="s">
        <v>478</v>
      </c>
      <c r="H212" t="s">
        <v>479</v>
      </c>
      <c r="I212" s="2">
        <v>44323</v>
      </c>
      <c r="J212">
        <v>3</v>
      </c>
      <c r="K212" t="s">
        <v>20</v>
      </c>
      <c r="L212">
        <v>2</v>
      </c>
      <c r="M212" t="s">
        <v>21</v>
      </c>
      <c r="N212" t="s">
        <v>22</v>
      </c>
      <c r="O212" t="s">
        <v>23</v>
      </c>
      <c r="P212" t="s">
        <v>26</v>
      </c>
      <c r="Q212" s="2">
        <v>44322</v>
      </c>
      <c r="R212" t="s">
        <v>27</v>
      </c>
      <c r="S212">
        <v>174</v>
      </c>
      <c r="T212">
        <v>1</v>
      </c>
    </row>
    <row r="213" spans="1:20" x14ac:dyDescent="0.25">
      <c r="A213" t="s">
        <v>307</v>
      </c>
      <c r="B213">
        <f t="shared" si="3"/>
        <v>1</v>
      </c>
      <c r="C213" t="s">
        <v>308</v>
      </c>
      <c r="D213" t="s">
        <v>477</v>
      </c>
      <c r="E213" s="1">
        <v>45735.480706018519</v>
      </c>
      <c r="F213" s="1">
        <v>45735.489571759259</v>
      </c>
      <c r="G213" t="s">
        <v>487</v>
      </c>
      <c r="H213" t="s">
        <v>479</v>
      </c>
      <c r="I213" s="2">
        <v>45735</v>
      </c>
      <c r="J213">
        <v>3</v>
      </c>
      <c r="K213" t="s">
        <v>20</v>
      </c>
      <c r="L213">
        <v>2</v>
      </c>
      <c r="M213" t="s">
        <v>21</v>
      </c>
      <c r="N213" t="s">
        <v>22</v>
      </c>
      <c r="O213" t="s">
        <v>23</v>
      </c>
      <c r="P213" t="s">
        <v>54</v>
      </c>
      <c r="Q213" s="2">
        <v>45735</v>
      </c>
      <c r="R213" t="s">
        <v>54</v>
      </c>
      <c r="S213">
        <v>900</v>
      </c>
      <c r="T213">
        <v>1</v>
      </c>
    </row>
    <row r="214" spans="1:20" x14ac:dyDescent="0.25">
      <c r="A214" t="s">
        <v>309</v>
      </c>
      <c r="B214">
        <f t="shared" si="3"/>
        <v>1</v>
      </c>
      <c r="C214" t="s">
        <v>310</v>
      </c>
      <c r="D214" t="s">
        <v>477</v>
      </c>
      <c r="E214" s="1">
        <v>45744.50986111111</v>
      </c>
      <c r="F214" s="1">
        <v>45744.515173611115</v>
      </c>
      <c r="G214" t="s">
        <v>487</v>
      </c>
      <c r="H214" t="s">
        <v>479</v>
      </c>
      <c r="I214" s="2">
        <v>45744</v>
      </c>
      <c r="J214">
        <v>3</v>
      </c>
      <c r="K214" t="s">
        <v>20</v>
      </c>
      <c r="L214">
        <v>2</v>
      </c>
      <c r="M214" t="s">
        <v>21</v>
      </c>
      <c r="N214" t="s">
        <v>22</v>
      </c>
      <c r="O214" t="s">
        <v>23</v>
      </c>
      <c r="P214" t="s">
        <v>54</v>
      </c>
      <c r="Q214" s="2">
        <v>45744</v>
      </c>
      <c r="R214" t="s">
        <v>54</v>
      </c>
      <c r="S214">
        <v>780</v>
      </c>
      <c r="T214">
        <v>1</v>
      </c>
    </row>
    <row r="215" spans="1:20" x14ac:dyDescent="0.25">
      <c r="A215" t="s">
        <v>311</v>
      </c>
      <c r="B215">
        <f t="shared" si="3"/>
        <v>1</v>
      </c>
      <c r="C215" t="s">
        <v>312</v>
      </c>
      <c r="D215" t="s">
        <v>477</v>
      </c>
      <c r="E215" s="1">
        <v>45734.591273148151</v>
      </c>
      <c r="F215" s="1">
        <v>45734.595717592594</v>
      </c>
      <c r="G215" t="s">
        <v>487</v>
      </c>
      <c r="H215" t="s">
        <v>501</v>
      </c>
      <c r="I215" s="2">
        <v>45734</v>
      </c>
      <c r="J215">
        <v>3</v>
      </c>
      <c r="K215" t="s">
        <v>20</v>
      </c>
      <c r="L215">
        <v>2</v>
      </c>
      <c r="M215" t="s">
        <v>21</v>
      </c>
      <c r="N215" t="s">
        <v>22</v>
      </c>
      <c r="O215" t="s">
        <v>23</v>
      </c>
      <c r="P215" t="s">
        <v>54</v>
      </c>
      <c r="Q215" s="2">
        <v>45734</v>
      </c>
      <c r="R215" t="s">
        <v>54</v>
      </c>
      <c r="S215">
        <v>750</v>
      </c>
      <c r="T215">
        <v>1</v>
      </c>
    </row>
    <row r="216" spans="1:20" x14ac:dyDescent="0.25">
      <c r="A216" t="s">
        <v>313</v>
      </c>
      <c r="B216">
        <f t="shared" si="3"/>
        <v>1</v>
      </c>
      <c r="C216" t="s">
        <v>314</v>
      </c>
      <c r="D216" t="s">
        <v>477</v>
      </c>
      <c r="E216" s="1">
        <v>45609.765856481485</v>
      </c>
      <c r="F216" s="1">
        <v>45609.784733796296</v>
      </c>
      <c r="G216" t="s">
        <v>487</v>
      </c>
      <c r="H216" t="s">
        <v>479</v>
      </c>
      <c r="I216" s="2">
        <v>45609</v>
      </c>
      <c r="J216">
        <v>3</v>
      </c>
      <c r="K216" t="s">
        <v>20</v>
      </c>
      <c r="L216">
        <v>2</v>
      </c>
      <c r="M216" t="s">
        <v>21</v>
      </c>
      <c r="N216" t="s">
        <v>22</v>
      </c>
      <c r="O216" t="s">
        <v>23</v>
      </c>
      <c r="P216" t="s">
        <v>54</v>
      </c>
      <c r="Q216" s="2">
        <v>45609</v>
      </c>
      <c r="R216" t="s">
        <v>54</v>
      </c>
      <c r="S216">
        <v>860</v>
      </c>
      <c r="T216">
        <v>1</v>
      </c>
    </row>
    <row r="217" spans="1:20" x14ac:dyDescent="0.25">
      <c r="A217" t="s">
        <v>315</v>
      </c>
      <c r="B217">
        <f t="shared" si="3"/>
        <v>1</v>
      </c>
      <c r="C217" t="s">
        <v>316</v>
      </c>
      <c r="D217" t="s">
        <v>477</v>
      </c>
      <c r="E217" s="1">
        <v>45603.69699074074</v>
      </c>
      <c r="F217" s="1">
        <v>45603.716631944444</v>
      </c>
      <c r="G217" t="s">
        <v>487</v>
      </c>
      <c r="H217" t="s">
        <v>479</v>
      </c>
      <c r="I217" s="2">
        <v>45603</v>
      </c>
      <c r="J217">
        <v>3</v>
      </c>
      <c r="K217" t="s">
        <v>20</v>
      </c>
      <c r="L217">
        <v>2</v>
      </c>
      <c r="M217" t="s">
        <v>21</v>
      </c>
      <c r="N217" t="s">
        <v>22</v>
      </c>
      <c r="O217" t="s">
        <v>23</v>
      </c>
      <c r="P217" t="s">
        <v>54</v>
      </c>
      <c r="Q217" s="2">
        <v>45603</v>
      </c>
      <c r="R217" t="s">
        <v>54</v>
      </c>
      <c r="S217">
        <v>920</v>
      </c>
      <c r="T217">
        <v>1</v>
      </c>
    </row>
    <row r="218" spans="1:20" x14ac:dyDescent="0.25">
      <c r="A218" t="s">
        <v>317</v>
      </c>
      <c r="B218">
        <f t="shared" si="3"/>
        <v>1</v>
      </c>
      <c r="C218" t="s">
        <v>318</v>
      </c>
      <c r="D218" t="s">
        <v>477</v>
      </c>
      <c r="E218" s="1">
        <v>45607.728784722225</v>
      </c>
      <c r="F218" s="1">
        <v>45607.739988425928</v>
      </c>
      <c r="G218" t="s">
        <v>487</v>
      </c>
      <c r="H218" t="s">
        <v>479</v>
      </c>
      <c r="I218" s="2">
        <v>45607</v>
      </c>
      <c r="J218">
        <v>3</v>
      </c>
      <c r="K218" t="s">
        <v>20</v>
      </c>
      <c r="L218">
        <v>2</v>
      </c>
      <c r="M218" t="s">
        <v>21</v>
      </c>
      <c r="N218" t="s">
        <v>22</v>
      </c>
      <c r="O218" t="s">
        <v>23</v>
      </c>
      <c r="P218" t="s">
        <v>54</v>
      </c>
      <c r="Q218" s="2">
        <v>45607</v>
      </c>
      <c r="R218" t="s">
        <v>54</v>
      </c>
      <c r="S218">
        <v>820</v>
      </c>
      <c r="T218">
        <v>1</v>
      </c>
    </row>
    <row r="219" spans="1:20" x14ac:dyDescent="0.25">
      <c r="A219" t="s">
        <v>319</v>
      </c>
      <c r="B219">
        <f t="shared" si="3"/>
        <v>1</v>
      </c>
      <c r="C219" t="s">
        <v>318</v>
      </c>
      <c r="D219" t="s">
        <v>477</v>
      </c>
      <c r="E219" s="1">
        <v>45607.572002314817</v>
      </c>
      <c r="F219" s="1">
        <v>45723.807627314818</v>
      </c>
      <c r="G219" t="s">
        <v>487</v>
      </c>
      <c r="H219" t="s">
        <v>479</v>
      </c>
      <c r="I219" s="2">
        <v>45607</v>
      </c>
      <c r="J219">
        <v>3</v>
      </c>
      <c r="K219" t="s">
        <v>20</v>
      </c>
      <c r="L219">
        <v>2</v>
      </c>
      <c r="M219" t="s">
        <v>21</v>
      </c>
      <c r="N219" t="s">
        <v>22</v>
      </c>
      <c r="O219" t="s">
        <v>23</v>
      </c>
      <c r="P219" t="s">
        <v>54</v>
      </c>
      <c r="Q219" s="2">
        <v>45607</v>
      </c>
      <c r="R219" t="s">
        <v>54</v>
      </c>
      <c r="S219">
        <v>770</v>
      </c>
      <c r="T219">
        <v>1</v>
      </c>
    </row>
    <row r="220" spans="1:20" x14ac:dyDescent="0.25">
      <c r="A220" t="s">
        <v>320</v>
      </c>
      <c r="B220">
        <f t="shared" si="3"/>
        <v>1</v>
      </c>
      <c r="C220" t="s">
        <v>321</v>
      </c>
      <c r="D220" t="s">
        <v>477</v>
      </c>
      <c r="E220" s="1">
        <v>45604.653229166666</v>
      </c>
      <c r="F220" s="1">
        <v>45604.659837962965</v>
      </c>
      <c r="G220" t="s">
        <v>487</v>
      </c>
      <c r="H220" t="s">
        <v>479</v>
      </c>
      <c r="I220" s="2">
        <v>45604</v>
      </c>
      <c r="J220">
        <v>3</v>
      </c>
      <c r="K220" t="s">
        <v>20</v>
      </c>
      <c r="L220">
        <v>2</v>
      </c>
      <c r="M220" t="s">
        <v>21</v>
      </c>
      <c r="N220" t="s">
        <v>22</v>
      </c>
      <c r="O220" t="s">
        <v>23</v>
      </c>
      <c r="P220" t="s">
        <v>54</v>
      </c>
      <c r="Q220" s="2">
        <v>45604</v>
      </c>
      <c r="R220" t="s">
        <v>54</v>
      </c>
      <c r="S220">
        <v>820</v>
      </c>
      <c r="T220">
        <v>1</v>
      </c>
    </row>
    <row r="221" spans="1:20" x14ac:dyDescent="0.25">
      <c r="A221" t="s">
        <v>322</v>
      </c>
      <c r="B221">
        <f t="shared" si="3"/>
        <v>1</v>
      </c>
      <c r="C221" t="s">
        <v>314</v>
      </c>
      <c r="D221" t="s">
        <v>477</v>
      </c>
      <c r="E221" s="1">
        <v>45609.698842592596</v>
      </c>
      <c r="F221" s="1">
        <v>45610.667442129627</v>
      </c>
      <c r="G221" t="s">
        <v>488</v>
      </c>
      <c r="H221" t="s">
        <v>479</v>
      </c>
      <c r="I221" s="2">
        <v>45609</v>
      </c>
      <c r="J221">
        <v>3</v>
      </c>
      <c r="K221" t="s">
        <v>20</v>
      </c>
      <c r="L221">
        <v>2</v>
      </c>
      <c r="M221" t="s">
        <v>21</v>
      </c>
      <c r="N221" t="s">
        <v>22</v>
      </c>
      <c r="O221" t="s">
        <v>23</v>
      </c>
      <c r="P221" t="s">
        <v>54</v>
      </c>
      <c r="Q221" s="2">
        <v>45609</v>
      </c>
      <c r="R221" t="s">
        <v>54</v>
      </c>
      <c r="S221">
        <v>830</v>
      </c>
      <c r="T221">
        <v>1</v>
      </c>
    </row>
    <row r="222" spans="1:20" x14ac:dyDescent="0.25">
      <c r="A222" t="s">
        <v>323</v>
      </c>
      <c r="B222">
        <f t="shared" si="3"/>
        <v>1</v>
      </c>
      <c r="C222" t="s">
        <v>324</v>
      </c>
      <c r="D222" t="s">
        <v>477</v>
      </c>
      <c r="E222" s="1">
        <v>45581.42292824074</v>
      </c>
      <c r="F222" s="1">
        <v>45581.429155092592</v>
      </c>
      <c r="G222" t="s">
        <v>487</v>
      </c>
      <c r="H222" t="s">
        <v>479</v>
      </c>
      <c r="I222" s="2">
        <v>45581</v>
      </c>
      <c r="J222">
        <v>3</v>
      </c>
      <c r="K222" t="s">
        <v>20</v>
      </c>
      <c r="L222">
        <v>2</v>
      </c>
      <c r="M222" t="s">
        <v>21</v>
      </c>
      <c r="N222" t="s">
        <v>22</v>
      </c>
      <c r="O222" t="s">
        <v>23</v>
      </c>
      <c r="P222" t="s">
        <v>54</v>
      </c>
      <c r="Q222" s="2">
        <v>45581</v>
      </c>
      <c r="R222" t="s">
        <v>54</v>
      </c>
      <c r="S222">
        <v>830</v>
      </c>
      <c r="T222">
        <v>1</v>
      </c>
    </row>
    <row r="223" spans="1:20" x14ac:dyDescent="0.25">
      <c r="A223" t="s">
        <v>325</v>
      </c>
      <c r="B223">
        <f t="shared" si="3"/>
        <v>1</v>
      </c>
      <c r="C223" t="s">
        <v>326</v>
      </c>
      <c r="D223" t="s">
        <v>477</v>
      </c>
      <c r="E223" s="1">
        <v>45598.408460648148</v>
      </c>
      <c r="F223" s="1">
        <v>45598.416226851848</v>
      </c>
      <c r="G223" t="s">
        <v>487</v>
      </c>
      <c r="H223" t="s">
        <v>479</v>
      </c>
      <c r="I223" s="2">
        <v>45598</v>
      </c>
      <c r="J223">
        <v>3</v>
      </c>
      <c r="K223" t="s">
        <v>20</v>
      </c>
      <c r="L223">
        <v>2</v>
      </c>
      <c r="M223" t="s">
        <v>21</v>
      </c>
      <c r="N223" t="s">
        <v>22</v>
      </c>
      <c r="O223" t="s">
        <v>23</v>
      </c>
      <c r="P223" t="s">
        <v>54</v>
      </c>
      <c r="Q223" s="2">
        <v>45598</v>
      </c>
      <c r="R223" t="s">
        <v>54</v>
      </c>
      <c r="S223">
        <v>830</v>
      </c>
      <c r="T223">
        <v>1</v>
      </c>
    </row>
    <row r="224" spans="1:20" x14ac:dyDescent="0.25">
      <c r="A224" t="s">
        <v>327</v>
      </c>
      <c r="B224">
        <f t="shared" si="3"/>
        <v>1</v>
      </c>
      <c r="C224" t="s">
        <v>328</v>
      </c>
      <c r="D224" t="s">
        <v>477</v>
      </c>
      <c r="E224" s="1">
        <v>45596.522962962961</v>
      </c>
      <c r="F224" s="1">
        <v>45596.529027777775</v>
      </c>
      <c r="G224" t="s">
        <v>487</v>
      </c>
      <c r="H224" t="s">
        <v>479</v>
      </c>
      <c r="I224" s="2">
        <v>45596</v>
      </c>
      <c r="J224">
        <v>3</v>
      </c>
      <c r="K224" t="s">
        <v>20</v>
      </c>
      <c r="L224">
        <v>2</v>
      </c>
      <c r="M224" t="s">
        <v>21</v>
      </c>
      <c r="N224" t="s">
        <v>22</v>
      </c>
      <c r="O224" t="s">
        <v>23</v>
      </c>
      <c r="P224" t="s">
        <v>54</v>
      </c>
      <c r="Q224" s="2">
        <v>45596</v>
      </c>
      <c r="R224" t="s">
        <v>54</v>
      </c>
      <c r="S224">
        <v>830</v>
      </c>
      <c r="T224">
        <v>1</v>
      </c>
    </row>
    <row r="225" spans="1:20" x14ac:dyDescent="0.25">
      <c r="A225" t="s">
        <v>329</v>
      </c>
      <c r="B225">
        <f t="shared" si="3"/>
        <v>1</v>
      </c>
      <c r="C225" t="s">
        <v>328</v>
      </c>
      <c r="D225" t="s">
        <v>477</v>
      </c>
      <c r="E225" s="1">
        <v>45596.567812499998</v>
      </c>
      <c r="F225" s="1">
        <v>45596.574687499997</v>
      </c>
      <c r="G225" t="s">
        <v>487</v>
      </c>
      <c r="H225" t="s">
        <v>479</v>
      </c>
      <c r="I225" s="2">
        <v>45596</v>
      </c>
      <c r="J225">
        <v>3</v>
      </c>
      <c r="K225" t="s">
        <v>20</v>
      </c>
      <c r="L225">
        <v>2</v>
      </c>
      <c r="M225" t="s">
        <v>21</v>
      </c>
      <c r="N225" t="s">
        <v>22</v>
      </c>
      <c r="O225" t="s">
        <v>23</v>
      </c>
      <c r="P225" t="s">
        <v>54</v>
      </c>
      <c r="Q225" s="2">
        <v>45596</v>
      </c>
      <c r="R225" t="s">
        <v>54</v>
      </c>
      <c r="S225">
        <v>890</v>
      </c>
      <c r="T225">
        <v>1</v>
      </c>
    </row>
    <row r="226" spans="1:20" x14ac:dyDescent="0.25">
      <c r="A226" t="s">
        <v>330</v>
      </c>
      <c r="B226">
        <f t="shared" si="3"/>
        <v>1</v>
      </c>
      <c r="C226" t="s">
        <v>331</v>
      </c>
      <c r="D226" t="s">
        <v>477</v>
      </c>
      <c r="E226" s="1">
        <v>45599.434629629628</v>
      </c>
      <c r="F226" s="1">
        <v>45599.44091435185</v>
      </c>
      <c r="G226" t="s">
        <v>487</v>
      </c>
      <c r="H226" t="s">
        <v>479</v>
      </c>
      <c r="I226" s="2">
        <v>45599</v>
      </c>
      <c r="J226">
        <v>3</v>
      </c>
      <c r="K226" t="s">
        <v>20</v>
      </c>
      <c r="L226">
        <v>2</v>
      </c>
      <c r="M226" t="s">
        <v>21</v>
      </c>
      <c r="N226" t="s">
        <v>22</v>
      </c>
      <c r="O226" t="s">
        <v>23</v>
      </c>
      <c r="P226" t="s">
        <v>54</v>
      </c>
      <c r="Q226" s="2">
        <v>45599</v>
      </c>
      <c r="R226" t="s">
        <v>54</v>
      </c>
      <c r="S226">
        <v>830</v>
      </c>
      <c r="T226">
        <v>1</v>
      </c>
    </row>
    <row r="227" spans="1:20" x14ac:dyDescent="0.25">
      <c r="A227" t="s">
        <v>332</v>
      </c>
      <c r="B227">
        <f t="shared" si="3"/>
        <v>1</v>
      </c>
      <c r="C227" t="s">
        <v>326</v>
      </c>
      <c r="D227" t="s">
        <v>477</v>
      </c>
      <c r="E227" s="1">
        <v>45600.917442129627</v>
      </c>
      <c r="F227" s="1">
        <v>45601.050891203704</v>
      </c>
      <c r="G227" t="s">
        <v>487</v>
      </c>
      <c r="H227" t="s">
        <v>479</v>
      </c>
      <c r="I227" s="2">
        <v>45598</v>
      </c>
      <c r="J227">
        <v>3</v>
      </c>
      <c r="K227" t="s">
        <v>20</v>
      </c>
      <c r="L227">
        <v>2</v>
      </c>
      <c r="M227" t="s">
        <v>21</v>
      </c>
      <c r="N227" t="s">
        <v>22</v>
      </c>
      <c r="O227" t="s">
        <v>23</v>
      </c>
      <c r="P227" t="s">
        <v>54</v>
      </c>
      <c r="Q227" s="2">
        <v>45598</v>
      </c>
      <c r="R227" t="s">
        <v>54</v>
      </c>
      <c r="S227">
        <v>800</v>
      </c>
      <c r="T227">
        <v>1</v>
      </c>
    </row>
    <row r="228" spans="1:20" x14ac:dyDescent="0.25">
      <c r="A228" t="s">
        <v>333</v>
      </c>
      <c r="B228">
        <f t="shared" si="3"/>
        <v>1</v>
      </c>
      <c r="C228" t="s">
        <v>334</v>
      </c>
      <c r="D228" t="s">
        <v>477</v>
      </c>
      <c r="E228" s="1">
        <v>45589.532071759262</v>
      </c>
      <c r="F228" s="1">
        <v>45589.538414351853</v>
      </c>
      <c r="G228" t="s">
        <v>487</v>
      </c>
      <c r="H228" t="s">
        <v>479</v>
      </c>
      <c r="I228" s="2">
        <v>45589</v>
      </c>
      <c r="J228">
        <v>3</v>
      </c>
      <c r="K228" t="s">
        <v>20</v>
      </c>
      <c r="L228">
        <v>2</v>
      </c>
      <c r="M228" t="s">
        <v>21</v>
      </c>
      <c r="N228" t="s">
        <v>22</v>
      </c>
      <c r="O228" t="s">
        <v>23</v>
      </c>
      <c r="P228" t="s">
        <v>54</v>
      </c>
      <c r="Q228" s="2">
        <v>45589</v>
      </c>
      <c r="R228" t="s">
        <v>54</v>
      </c>
      <c r="S228">
        <v>840</v>
      </c>
      <c r="T228">
        <v>1</v>
      </c>
    </row>
    <row r="229" spans="1:20" x14ac:dyDescent="0.25">
      <c r="A229" t="s">
        <v>335</v>
      </c>
      <c r="B229">
        <f t="shared" si="3"/>
        <v>1</v>
      </c>
      <c r="C229" t="s">
        <v>336</v>
      </c>
      <c r="D229" t="s">
        <v>477</v>
      </c>
      <c r="E229" s="1">
        <v>45583.55740740741</v>
      </c>
      <c r="F229" s="1">
        <v>45583.568622685183</v>
      </c>
      <c r="G229" t="s">
        <v>487</v>
      </c>
      <c r="H229" t="s">
        <v>479</v>
      </c>
      <c r="I229" s="2">
        <v>45583</v>
      </c>
      <c r="J229">
        <v>3</v>
      </c>
      <c r="K229" t="s">
        <v>20</v>
      </c>
      <c r="L229">
        <v>2</v>
      </c>
      <c r="M229" t="s">
        <v>21</v>
      </c>
      <c r="N229" t="s">
        <v>22</v>
      </c>
      <c r="O229" t="s">
        <v>23</v>
      </c>
      <c r="P229" t="s">
        <v>54</v>
      </c>
      <c r="Q229" s="2">
        <v>45583</v>
      </c>
      <c r="R229" t="s">
        <v>54</v>
      </c>
      <c r="S229">
        <v>830</v>
      </c>
      <c r="T229">
        <v>1</v>
      </c>
    </row>
    <row r="230" spans="1:20" x14ac:dyDescent="0.25">
      <c r="A230" t="s">
        <v>337</v>
      </c>
      <c r="B230">
        <f t="shared" si="3"/>
        <v>1</v>
      </c>
      <c r="C230" t="s">
        <v>338</v>
      </c>
      <c r="D230" t="s">
        <v>477</v>
      </c>
      <c r="E230" s="1">
        <v>45585.240636574075</v>
      </c>
      <c r="F230" s="1">
        <v>45585.25068287037</v>
      </c>
      <c r="G230" t="s">
        <v>487</v>
      </c>
      <c r="H230" t="s">
        <v>479</v>
      </c>
      <c r="I230" s="2">
        <v>45584</v>
      </c>
      <c r="J230">
        <v>3</v>
      </c>
      <c r="K230" t="s">
        <v>20</v>
      </c>
      <c r="L230">
        <v>2</v>
      </c>
      <c r="M230" t="s">
        <v>21</v>
      </c>
      <c r="N230" t="s">
        <v>22</v>
      </c>
      <c r="O230" t="s">
        <v>23</v>
      </c>
      <c r="P230" t="s">
        <v>54</v>
      </c>
      <c r="Q230" s="2">
        <v>45584</v>
      </c>
      <c r="R230" t="s">
        <v>54</v>
      </c>
      <c r="S230">
        <v>860</v>
      </c>
      <c r="T230">
        <v>1</v>
      </c>
    </row>
    <row r="231" spans="1:20" x14ac:dyDescent="0.25">
      <c r="A231" t="s">
        <v>339</v>
      </c>
      <c r="B231">
        <f t="shared" si="3"/>
        <v>1</v>
      </c>
      <c r="C231" t="s">
        <v>340</v>
      </c>
      <c r="D231" t="s">
        <v>477</v>
      </c>
      <c r="E231" s="1">
        <v>45591.437939814816</v>
      </c>
      <c r="F231" s="1">
        <v>45591.445289351854</v>
      </c>
      <c r="G231" t="s">
        <v>487</v>
      </c>
      <c r="H231" t="s">
        <v>479</v>
      </c>
      <c r="I231" s="2">
        <v>45591</v>
      </c>
      <c r="J231">
        <v>3</v>
      </c>
      <c r="K231" t="s">
        <v>20</v>
      </c>
      <c r="L231">
        <v>2</v>
      </c>
      <c r="M231" t="s">
        <v>21</v>
      </c>
      <c r="N231" t="s">
        <v>22</v>
      </c>
      <c r="O231" t="s">
        <v>23</v>
      </c>
      <c r="P231" t="s">
        <v>54</v>
      </c>
      <c r="Q231" s="2">
        <v>45591</v>
      </c>
      <c r="R231" t="s">
        <v>54</v>
      </c>
      <c r="S231">
        <v>840</v>
      </c>
      <c r="T231">
        <v>1</v>
      </c>
    </row>
    <row r="232" spans="1:20" x14ac:dyDescent="0.25">
      <c r="A232" t="s">
        <v>341</v>
      </c>
      <c r="B232">
        <f t="shared" si="3"/>
        <v>1</v>
      </c>
      <c r="C232" t="s">
        <v>342</v>
      </c>
      <c r="D232" t="s">
        <v>477</v>
      </c>
      <c r="E232" s="1">
        <v>45593.413263888891</v>
      </c>
      <c r="F232" s="1">
        <v>45593.418564814812</v>
      </c>
      <c r="G232" t="s">
        <v>487</v>
      </c>
      <c r="H232" t="s">
        <v>479</v>
      </c>
      <c r="I232" s="2">
        <v>45593</v>
      </c>
      <c r="J232">
        <v>3</v>
      </c>
      <c r="K232" t="s">
        <v>20</v>
      </c>
      <c r="L232">
        <v>2</v>
      </c>
      <c r="M232" t="s">
        <v>21</v>
      </c>
      <c r="N232" t="s">
        <v>22</v>
      </c>
      <c r="O232" t="s">
        <v>23</v>
      </c>
      <c r="P232" t="s">
        <v>54</v>
      </c>
      <c r="Q232" s="2">
        <v>45593</v>
      </c>
      <c r="R232" t="s">
        <v>54</v>
      </c>
      <c r="S232">
        <v>840</v>
      </c>
      <c r="T232">
        <v>1</v>
      </c>
    </row>
    <row r="233" spans="1:20" x14ac:dyDescent="0.25">
      <c r="A233" t="s">
        <v>343</v>
      </c>
      <c r="B233">
        <f t="shared" si="3"/>
        <v>1</v>
      </c>
      <c r="C233" t="s">
        <v>344</v>
      </c>
      <c r="D233" t="s">
        <v>477</v>
      </c>
      <c r="E233" s="1">
        <v>45590.414895833332</v>
      </c>
      <c r="F233" s="1">
        <v>45590.425486111111</v>
      </c>
      <c r="G233" t="s">
        <v>487</v>
      </c>
      <c r="H233" t="s">
        <v>479</v>
      </c>
      <c r="I233" s="2">
        <v>45590</v>
      </c>
      <c r="J233">
        <v>3</v>
      </c>
      <c r="K233" t="s">
        <v>20</v>
      </c>
      <c r="L233">
        <v>2</v>
      </c>
      <c r="M233" t="s">
        <v>21</v>
      </c>
      <c r="N233" t="s">
        <v>22</v>
      </c>
      <c r="O233" t="s">
        <v>23</v>
      </c>
      <c r="P233" t="s">
        <v>54</v>
      </c>
      <c r="Q233" s="2">
        <v>45590</v>
      </c>
      <c r="R233" t="s">
        <v>54</v>
      </c>
      <c r="S233">
        <v>900</v>
      </c>
      <c r="T233">
        <v>1</v>
      </c>
    </row>
    <row r="234" spans="1:20" x14ac:dyDescent="0.25">
      <c r="A234" t="s">
        <v>345</v>
      </c>
      <c r="B234">
        <f t="shared" si="3"/>
        <v>1</v>
      </c>
      <c r="C234" t="s">
        <v>346</v>
      </c>
      <c r="D234" t="s">
        <v>477</v>
      </c>
      <c r="E234" s="1">
        <v>45592.642164351855</v>
      </c>
      <c r="F234" s="1">
        <v>45592.648587962962</v>
      </c>
      <c r="G234" t="s">
        <v>487</v>
      </c>
      <c r="H234" t="s">
        <v>479</v>
      </c>
      <c r="I234" s="2">
        <v>45592</v>
      </c>
      <c r="J234">
        <v>3</v>
      </c>
      <c r="K234" t="s">
        <v>20</v>
      </c>
      <c r="L234">
        <v>2</v>
      </c>
      <c r="M234" t="s">
        <v>21</v>
      </c>
      <c r="N234" t="s">
        <v>22</v>
      </c>
      <c r="O234" t="s">
        <v>23</v>
      </c>
      <c r="P234" t="s">
        <v>54</v>
      </c>
      <c r="Q234" s="2">
        <v>45592</v>
      </c>
      <c r="R234" t="s">
        <v>54</v>
      </c>
      <c r="S234">
        <v>820</v>
      </c>
      <c r="T234">
        <v>1</v>
      </c>
    </row>
    <row r="235" spans="1:20" x14ac:dyDescent="0.25">
      <c r="A235" t="s">
        <v>347</v>
      </c>
      <c r="B235">
        <f t="shared" si="3"/>
        <v>1</v>
      </c>
      <c r="C235" t="s">
        <v>342</v>
      </c>
      <c r="D235" t="s">
        <v>477</v>
      </c>
      <c r="E235" s="1">
        <v>45593.423715277779</v>
      </c>
      <c r="F235" s="1">
        <v>45593.43136574074</v>
      </c>
      <c r="G235" t="s">
        <v>487</v>
      </c>
      <c r="H235" t="s">
        <v>479</v>
      </c>
      <c r="I235" s="2">
        <v>45593</v>
      </c>
      <c r="J235">
        <v>3</v>
      </c>
      <c r="K235" t="s">
        <v>20</v>
      </c>
      <c r="L235">
        <v>2</v>
      </c>
      <c r="M235" t="s">
        <v>21</v>
      </c>
      <c r="N235" t="s">
        <v>22</v>
      </c>
      <c r="O235" t="s">
        <v>23</v>
      </c>
      <c r="P235" t="s">
        <v>54</v>
      </c>
      <c r="Q235" s="2">
        <v>45593</v>
      </c>
      <c r="R235" t="s">
        <v>54</v>
      </c>
      <c r="S235">
        <v>800</v>
      </c>
      <c r="T235">
        <v>1</v>
      </c>
    </row>
    <row r="236" spans="1:20" x14ac:dyDescent="0.25">
      <c r="A236" t="s">
        <v>348</v>
      </c>
      <c r="B236">
        <f t="shared" si="3"/>
        <v>1</v>
      </c>
      <c r="C236" t="s">
        <v>349</v>
      </c>
      <c r="D236" t="s">
        <v>477</v>
      </c>
      <c r="E236" s="1">
        <v>45574.46266203704</v>
      </c>
      <c r="F236" s="1">
        <v>45574.476435185185</v>
      </c>
      <c r="G236" t="s">
        <v>487</v>
      </c>
      <c r="H236" t="s">
        <v>479</v>
      </c>
      <c r="I236" s="2">
        <v>45574</v>
      </c>
      <c r="J236">
        <v>3</v>
      </c>
      <c r="K236" t="s">
        <v>20</v>
      </c>
      <c r="L236">
        <v>2</v>
      </c>
      <c r="M236" t="s">
        <v>21</v>
      </c>
      <c r="N236" t="s">
        <v>22</v>
      </c>
      <c r="O236" t="s">
        <v>23</v>
      </c>
      <c r="P236" t="s">
        <v>54</v>
      </c>
      <c r="Q236" s="2">
        <v>45574</v>
      </c>
      <c r="R236" t="s">
        <v>54</v>
      </c>
      <c r="S236">
        <v>750</v>
      </c>
      <c r="T236">
        <v>1</v>
      </c>
    </row>
    <row r="237" spans="1:20" x14ac:dyDescent="0.25">
      <c r="A237" t="s">
        <v>350</v>
      </c>
      <c r="B237">
        <f t="shared" si="3"/>
        <v>1</v>
      </c>
      <c r="C237" t="s">
        <v>351</v>
      </c>
      <c r="D237" t="s">
        <v>477</v>
      </c>
      <c r="E237" s="1">
        <v>45572.59951388889</v>
      </c>
      <c r="F237" s="1">
        <v>45572.610532407409</v>
      </c>
      <c r="G237" t="s">
        <v>487</v>
      </c>
      <c r="H237" t="s">
        <v>479</v>
      </c>
      <c r="I237" s="2">
        <v>45572</v>
      </c>
      <c r="J237">
        <v>3</v>
      </c>
      <c r="K237" t="s">
        <v>20</v>
      </c>
      <c r="L237">
        <v>2</v>
      </c>
      <c r="M237" t="s">
        <v>21</v>
      </c>
      <c r="N237" t="s">
        <v>22</v>
      </c>
      <c r="O237" t="s">
        <v>23</v>
      </c>
      <c r="P237" t="s">
        <v>54</v>
      </c>
      <c r="Q237" s="2">
        <v>45572</v>
      </c>
      <c r="R237" t="s">
        <v>54</v>
      </c>
      <c r="S237">
        <v>820</v>
      </c>
      <c r="T237">
        <v>1</v>
      </c>
    </row>
    <row r="238" spans="1:20" x14ac:dyDescent="0.25">
      <c r="A238" t="s">
        <v>352</v>
      </c>
      <c r="B238">
        <f t="shared" si="3"/>
        <v>1</v>
      </c>
      <c r="C238" t="s">
        <v>351</v>
      </c>
      <c r="D238" t="s">
        <v>477</v>
      </c>
      <c r="E238" s="1">
        <v>45572.623252314814</v>
      </c>
      <c r="F238" s="1">
        <v>45572.634097222224</v>
      </c>
      <c r="G238" t="s">
        <v>487</v>
      </c>
      <c r="H238" t="s">
        <v>479</v>
      </c>
      <c r="I238" s="2">
        <v>45572</v>
      </c>
      <c r="J238">
        <v>3</v>
      </c>
      <c r="K238" t="s">
        <v>20</v>
      </c>
      <c r="L238">
        <v>2</v>
      </c>
      <c r="M238" t="s">
        <v>21</v>
      </c>
      <c r="N238" t="s">
        <v>22</v>
      </c>
      <c r="O238" t="s">
        <v>23</v>
      </c>
      <c r="P238" t="s">
        <v>54</v>
      </c>
      <c r="Q238" s="2">
        <v>45572</v>
      </c>
      <c r="R238" t="s">
        <v>54</v>
      </c>
      <c r="S238">
        <v>830</v>
      </c>
      <c r="T238">
        <v>1</v>
      </c>
    </row>
    <row r="239" spans="1:20" x14ac:dyDescent="0.25">
      <c r="A239" t="s">
        <v>353</v>
      </c>
      <c r="B239">
        <f t="shared" si="3"/>
        <v>1</v>
      </c>
      <c r="C239" t="s">
        <v>354</v>
      </c>
      <c r="D239" t="s">
        <v>477</v>
      </c>
      <c r="E239" s="1">
        <v>45565.511666666665</v>
      </c>
      <c r="F239" s="1">
        <v>45565.520127314812</v>
      </c>
      <c r="G239" t="s">
        <v>487</v>
      </c>
      <c r="H239" t="s">
        <v>479</v>
      </c>
      <c r="I239" s="2">
        <v>45565</v>
      </c>
      <c r="J239">
        <v>3</v>
      </c>
      <c r="K239" t="s">
        <v>20</v>
      </c>
      <c r="L239">
        <v>2</v>
      </c>
      <c r="M239" t="s">
        <v>21</v>
      </c>
      <c r="N239" t="s">
        <v>22</v>
      </c>
      <c r="O239" t="s">
        <v>23</v>
      </c>
      <c r="P239" t="s">
        <v>54</v>
      </c>
      <c r="Q239" s="2">
        <v>45565</v>
      </c>
      <c r="R239" t="s">
        <v>54</v>
      </c>
      <c r="S239">
        <v>800</v>
      </c>
      <c r="T239">
        <v>1</v>
      </c>
    </row>
    <row r="240" spans="1:20" x14ac:dyDescent="0.25">
      <c r="A240" t="s">
        <v>355</v>
      </c>
      <c r="B240">
        <f t="shared" si="3"/>
        <v>1</v>
      </c>
      <c r="C240" t="s">
        <v>354</v>
      </c>
      <c r="D240" t="s">
        <v>477</v>
      </c>
      <c r="E240" s="1">
        <v>45565.58048611111</v>
      </c>
      <c r="F240" s="1">
        <v>45565.59337962963</v>
      </c>
      <c r="G240" t="s">
        <v>487</v>
      </c>
      <c r="H240" t="s">
        <v>479</v>
      </c>
      <c r="I240" s="2">
        <v>45565</v>
      </c>
      <c r="J240">
        <v>3</v>
      </c>
      <c r="K240" t="s">
        <v>20</v>
      </c>
      <c r="L240">
        <v>2</v>
      </c>
      <c r="M240" t="s">
        <v>21</v>
      </c>
      <c r="N240" t="s">
        <v>22</v>
      </c>
      <c r="O240" t="s">
        <v>23</v>
      </c>
      <c r="P240" t="s">
        <v>54</v>
      </c>
      <c r="Q240" s="2">
        <v>45565</v>
      </c>
      <c r="R240" t="s">
        <v>54</v>
      </c>
      <c r="S240">
        <v>830</v>
      </c>
      <c r="T240">
        <v>1</v>
      </c>
    </row>
    <row r="241" spans="1:20" x14ac:dyDescent="0.25">
      <c r="A241" t="s">
        <v>356</v>
      </c>
      <c r="B241">
        <f t="shared" si="3"/>
        <v>1</v>
      </c>
      <c r="C241" t="s">
        <v>357</v>
      </c>
      <c r="D241" t="s">
        <v>477</v>
      </c>
      <c r="E241" s="1">
        <v>45567.407060185185</v>
      </c>
      <c r="F241" s="1">
        <v>45567.414733796293</v>
      </c>
      <c r="G241" t="s">
        <v>487</v>
      </c>
      <c r="H241" t="s">
        <v>479</v>
      </c>
      <c r="I241" s="2">
        <v>45567</v>
      </c>
      <c r="J241">
        <v>3</v>
      </c>
      <c r="K241" t="s">
        <v>20</v>
      </c>
      <c r="L241">
        <v>2</v>
      </c>
      <c r="M241" t="s">
        <v>21</v>
      </c>
      <c r="N241" t="s">
        <v>22</v>
      </c>
      <c r="O241" t="s">
        <v>23</v>
      </c>
      <c r="P241" t="s">
        <v>54</v>
      </c>
      <c r="Q241" s="2">
        <v>45567</v>
      </c>
      <c r="R241" t="s">
        <v>54</v>
      </c>
      <c r="S241">
        <v>870</v>
      </c>
      <c r="T241">
        <v>1</v>
      </c>
    </row>
    <row r="242" spans="1:20" x14ac:dyDescent="0.25">
      <c r="A242" t="s">
        <v>358</v>
      </c>
      <c r="B242">
        <f t="shared" si="3"/>
        <v>1</v>
      </c>
      <c r="C242" t="s">
        <v>359</v>
      </c>
      <c r="D242" t="s">
        <v>477</v>
      </c>
      <c r="E242" s="1">
        <v>45569.46565972222</v>
      </c>
      <c r="F242" s="1">
        <v>45569.474444444444</v>
      </c>
      <c r="G242" t="s">
        <v>487</v>
      </c>
      <c r="H242" t="s">
        <v>479</v>
      </c>
      <c r="I242" s="2">
        <v>45569</v>
      </c>
      <c r="J242">
        <v>3</v>
      </c>
      <c r="K242" t="s">
        <v>20</v>
      </c>
      <c r="L242">
        <v>2</v>
      </c>
      <c r="M242" t="s">
        <v>21</v>
      </c>
      <c r="N242" t="s">
        <v>22</v>
      </c>
      <c r="O242" t="s">
        <v>23</v>
      </c>
      <c r="P242" t="s">
        <v>54</v>
      </c>
      <c r="Q242" s="2">
        <v>45569</v>
      </c>
      <c r="R242" t="s">
        <v>54</v>
      </c>
      <c r="S242">
        <v>770</v>
      </c>
      <c r="T242">
        <v>1</v>
      </c>
    </row>
    <row r="243" spans="1:20" x14ac:dyDescent="0.25">
      <c r="A243" t="s">
        <v>360</v>
      </c>
      <c r="B243">
        <f t="shared" si="3"/>
        <v>1</v>
      </c>
      <c r="C243" t="s">
        <v>359</v>
      </c>
      <c r="D243" t="s">
        <v>477</v>
      </c>
      <c r="E243" s="1">
        <v>45569.409131944441</v>
      </c>
      <c r="F243" s="1">
        <v>45569.416689814818</v>
      </c>
      <c r="G243" t="s">
        <v>487</v>
      </c>
      <c r="H243" t="s">
        <v>479</v>
      </c>
      <c r="I243" s="2">
        <v>45569</v>
      </c>
      <c r="J243">
        <v>3</v>
      </c>
      <c r="K243" t="s">
        <v>20</v>
      </c>
      <c r="L243">
        <v>2</v>
      </c>
      <c r="M243" t="s">
        <v>21</v>
      </c>
      <c r="N243" t="s">
        <v>22</v>
      </c>
      <c r="O243" t="s">
        <v>23</v>
      </c>
      <c r="P243" t="s">
        <v>54</v>
      </c>
      <c r="Q243" s="2">
        <v>45569</v>
      </c>
      <c r="R243" t="s">
        <v>54</v>
      </c>
      <c r="S243">
        <v>820</v>
      </c>
      <c r="T243">
        <v>1</v>
      </c>
    </row>
    <row r="244" spans="1:20" x14ac:dyDescent="0.25">
      <c r="A244" t="s">
        <v>361</v>
      </c>
      <c r="B244">
        <f t="shared" si="3"/>
        <v>1</v>
      </c>
      <c r="C244" t="s">
        <v>362</v>
      </c>
      <c r="D244" t="s">
        <v>477</v>
      </c>
      <c r="E244" s="1">
        <v>45570.985729166663</v>
      </c>
      <c r="F244" s="1">
        <v>45571.005972222221</v>
      </c>
      <c r="G244" t="s">
        <v>487</v>
      </c>
      <c r="H244" t="s">
        <v>479</v>
      </c>
      <c r="I244" s="2">
        <v>45570</v>
      </c>
      <c r="J244">
        <v>3</v>
      </c>
      <c r="K244" t="s">
        <v>20</v>
      </c>
      <c r="L244">
        <v>2</v>
      </c>
      <c r="M244" t="s">
        <v>21</v>
      </c>
      <c r="N244" t="s">
        <v>22</v>
      </c>
      <c r="O244" t="s">
        <v>23</v>
      </c>
      <c r="P244" t="s">
        <v>54</v>
      </c>
      <c r="Q244" s="2">
        <v>45570</v>
      </c>
      <c r="R244" t="s">
        <v>54</v>
      </c>
      <c r="S244">
        <v>810</v>
      </c>
      <c r="T244">
        <v>1</v>
      </c>
    </row>
    <row r="245" spans="1:20" x14ac:dyDescent="0.25">
      <c r="A245" t="s">
        <v>363</v>
      </c>
      <c r="B245">
        <f t="shared" si="3"/>
        <v>1</v>
      </c>
      <c r="C245" t="s">
        <v>359</v>
      </c>
      <c r="D245" t="s">
        <v>477</v>
      </c>
      <c r="E245" s="1">
        <v>45569.434363425928</v>
      </c>
      <c r="F245" s="1">
        <v>45569.444502314815</v>
      </c>
      <c r="G245" t="s">
        <v>487</v>
      </c>
      <c r="H245" t="s">
        <v>479</v>
      </c>
      <c r="I245" s="2">
        <v>45569</v>
      </c>
      <c r="J245">
        <v>3</v>
      </c>
      <c r="K245" t="s">
        <v>20</v>
      </c>
      <c r="L245">
        <v>2</v>
      </c>
      <c r="M245" t="s">
        <v>21</v>
      </c>
      <c r="N245" t="s">
        <v>22</v>
      </c>
      <c r="O245" t="s">
        <v>23</v>
      </c>
      <c r="P245" t="s">
        <v>54</v>
      </c>
      <c r="Q245" s="2">
        <v>45569</v>
      </c>
      <c r="R245" t="s">
        <v>54</v>
      </c>
      <c r="S245">
        <v>840</v>
      </c>
      <c r="T245">
        <v>1</v>
      </c>
    </row>
    <row r="246" spans="1:20" x14ac:dyDescent="0.25">
      <c r="A246" t="s">
        <v>364</v>
      </c>
      <c r="B246">
        <f t="shared" si="3"/>
        <v>1</v>
      </c>
      <c r="C246" t="s">
        <v>365</v>
      </c>
      <c r="D246" t="s">
        <v>477</v>
      </c>
      <c r="E246" s="1">
        <v>45559.485578703701</v>
      </c>
      <c r="F246" s="1">
        <v>45559.492708333331</v>
      </c>
      <c r="G246" t="s">
        <v>487</v>
      </c>
      <c r="H246" t="s">
        <v>479</v>
      </c>
      <c r="I246" s="2">
        <v>45559</v>
      </c>
      <c r="J246">
        <v>3</v>
      </c>
      <c r="K246" t="s">
        <v>20</v>
      </c>
      <c r="L246">
        <v>2</v>
      </c>
      <c r="M246" t="s">
        <v>21</v>
      </c>
      <c r="N246" t="s">
        <v>22</v>
      </c>
      <c r="O246" t="s">
        <v>23</v>
      </c>
      <c r="P246" t="s">
        <v>54</v>
      </c>
      <c r="Q246" s="2">
        <v>45559</v>
      </c>
      <c r="R246" t="s">
        <v>54</v>
      </c>
      <c r="S246">
        <v>870</v>
      </c>
      <c r="T246">
        <v>1</v>
      </c>
    </row>
    <row r="247" spans="1:20" x14ac:dyDescent="0.25">
      <c r="A247" t="s">
        <v>366</v>
      </c>
      <c r="B247">
        <f t="shared" si="3"/>
        <v>1</v>
      </c>
      <c r="C247" t="s">
        <v>367</v>
      </c>
      <c r="D247" t="s">
        <v>477</v>
      </c>
      <c r="E247" s="1">
        <v>45560.483773148146</v>
      </c>
      <c r="F247" s="1">
        <v>45560.496481481481</v>
      </c>
      <c r="G247" t="s">
        <v>487</v>
      </c>
      <c r="H247" t="s">
        <v>479</v>
      </c>
      <c r="I247" s="2">
        <v>45560</v>
      </c>
      <c r="J247">
        <v>3</v>
      </c>
      <c r="K247" t="s">
        <v>20</v>
      </c>
      <c r="L247">
        <v>2</v>
      </c>
      <c r="M247" t="s">
        <v>21</v>
      </c>
      <c r="N247" t="s">
        <v>22</v>
      </c>
      <c r="O247" t="s">
        <v>23</v>
      </c>
      <c r="P247" t="s">
        <v>54</v>
      </c>
      <c r="Q247" s="2">
        <v>45560</v>
      </c>
      <c r="R247" t="s">
        <v>54</v>
      </c>
      <c r="S247">
        <v>820</v>
      </c>
      <c r="T247">
        <v>1</v>
      </c>
    </row>
    <row r="248" spans="1:20" x14ac:dyDescent="0.25">
      <c r="A248" t="s">
        <v>368</v>
      </c>
      <c r="B248">
        <f t="shared" si="3"/>
        <v>1</v>
      </c>
      <c r="C248" t="s">
        <v>367</v>
      </c>
      <c r="D248" t="s">
        <v>477</v>
      </c>
      <c r="E248" s="1">
        <v>45560.546331018515</v>
      </c>
      <c r="F248" s="1">
        <v>45560.555462962962</v>
      </c>
      <c r="G248" t="s">
        <v>487</v>
      </c>
      <c r="H248" t="s">
        <v>479</v>
      </c>
      <c r="I248" s="2">
        <v>45560</v>
      </c>
      <c r="J248">
        <v>3</v>
      </c>
      <c r="K248" t="s">
        <v>20</v>
      </c>
      <c r="L248">
        <v>2</v>
      </c>
      <c r="M248" t="s">
        <v>21</v>
      </c>
      <c r="N248" t="s">
        <v>22</v>
      </c>
      <c r="O248" t="s">
        <v>23</v>
      </c>
      <c r="P248" t="s">
        <v>54</v>
      </c>
      <c r="Q248" s="2">
        <v>45560</v>
      </c>
      <c r="R248" t="s">
        <v>54</v>
      </c>
      <c r="S248">
        <v>780</v>
      </c>
      <c r="T248">
        <v>1</v>
      </c>
    </row>
    <row r="249" spans="1:20" x14ac:dyDescent="0.25">
      <c r="A249" t="s">
        <v>369</v>
      </c>
      <c r="B249">
        <f t="shared" si="3"/>
        <v>1</v>
      </c>
      <c r="C249" t="s">
        <v>370</v>
      </c>
      <c r="D249" t="s">
        <v>477</v>
      </c>
      <c r="E249" s="1">
        <v>45558.604930555557</v>
      </c>
      <c r="F249" s="1">
        <v>45559.711041666669</v>
      </c>
      <c r="G249" t="s">
        <v>487</v>
      </c>
      <c r="H249" t="s">
        <v>479</v>
      </c>
      <c r="I249" s="2">
        <v>45558</v>
      </c>
      <c r="J249">
        <v>3</v>
      </c>
      <c r="K249" t="s">
        <v>20</v>
      </c>
      <c r="L249">
        <v>2</v>
      </c>
      <c r="M249" t="s">
        <v>21</v>
      </c>
      <c r="N249" t="s">
        <v>22</v>
      </c>
      <c r="O249" t="s">
        <v>23</v>
      </c>
      <c r="P249" t="s">
        <v>54</v>
      </c>
      <c r="Q249" s="2">
        <v>45558</v>
      </c>
      <c r="R249" t="s">
        <v>54</v>
      </c>
      <c r="S249">
        <v>760</v>
      </c>
      <c r="T249">
        <v>1</v>
      </c>
    </row>
    <row r="250" spans="1:20" x14ac:dyDescent="0.25">
      <c r="A250" t="s">
        <v>371</v>
      </c>
      <c r="B250">
        <f t="shared" si="3"/>
        <v>1</v>
      </c>
      <c r="C250" t="s">
        <v>365</v>
      </c>
      <c r="D250" t="s">
        <v>477</v>
      </c>
      <c r="E250" s="1">
        <v>45559.582048611112</v>
      </c>
      <c r="F250" s="1">
        <v>45559.587395833332</v>
      </c>
      <c r="G250" t="s">
        <v>487</v>
      </c>
      <c r="H250" t="s">
        <v>479</v>
      </c>
      <c r="I250" s="2">
        <v>45559</v>
      </c>
      <c r="J250">
        <v>3</v>
      </c>
      <c r="K250" t="s">
        <v>20</v>
      </c>
      <c r="L250">
        <v>2</v>
      </c>
      <c r="M250" t="s">
        <v>21</v>
      </c>
      <c r="N250" t="s">
        <v>22</v>
      </c>
      <c r="O250" t="s">
        <v>23</v>
      </c>
      <c r="P250" t="s">
        <v>54</v>
      </c>
      <c r="Q250" s="2">
        <v>45559</v>
      </c>
      <c r="R250" t="s">
        <v>54</v>
      </c>
      <c r="S250">
        <v>810</v>
      </c>
      <c r="T250">
        <v>1</v>
      </c>
    </row>
    <row r="251" spans="1:20" x14ac:dyDescent="0.25">
      <c r="A251" t="s">
        <v>372</v>
      </c>
      <c r="B251">
        <f t="shared" si="3"/>
        <v>1</v>
      </c>
      <c r="C251" t="s">
        <v>365</v>
      </c>
      <c r="D251" t="s">
        <v>477</v>
      </c>
      <c r="E251" s="1">
        <v>45559.650763888887</v>
      </c>
      <c r="F251" s="1">
        <v>45559.660578703704</v>
      </c>
      <c r="G251" t="s">
        <v>487</v>
      </c>
      <c r="H251" t="s">
        <v>479</v>
      </c>
      <c r="I251" s="2">
        <v>45559</v>
      </c>
      <c r="J251">
        <v>3</v>
      </c>
      <c r="K251" t="s">
        <v>20</v>
      </c>
      <c r="L251">
        <v>2</v>
      </c>
      <c r="M251" t="s">
        <v>21</v>
      </c>
      <c r="N251" t="s">
        <v>22</v>
      </c>
      <c r="O251" t="s">
        <v>23</v>
      </c>
      <c r="P251" t="s">
        <v>54</v>
      </c>
      <c r="Q251" s="2">
        <v>45559</v>
      </c>
      <c r="R251" t="s">
        <v>54</v>
      </c>
      <c r="S251">
        <v>810</v>
      </c>
      <c r="T251">
        <v>1</v>
      </c>
    </row>
    <row r="252" spans="1:20" x14ac:dyDescent="0.25">
      <c r="A252" t="s">
        <v>373</v>
      </c>
      <c r="B252">
        <f t="shared" si="3"/>
        <v>1</v>
      </c>
      <c r="C252" t="s">
        <v>365</v>
      </c>
      <c r="D252" t="s">
        <v>477</v>
      </c>
      <c r="E252" s="1">
        <v>45559.592268518521</v>
      </c>
      <c r="F252" s="1">
        <v>45559.598634259259</v>
      </c>
      <c r="G252" t="s">
        <v>487</v>
      </c>
      <c r="H252" t="s">
        <v>479</v>
      </c>
      <c r="I252" s="2">
        <v>45559</v>
      </c>
      <c r="J252">
        <v>3</v>
      </c>
      <c r="K252" t="s">
        <v>20</v>
      </c>
      <c r="L252">
        <v>2</v>
      </c>
      <c r="M252" t="s">
        <v>21</v>
      </c>
      <c r="N252" t="s">
        <v>22</v>
      </c>
      <c r="O252" t="s">
        <v>23</v>
      </c>
      <c r="P252" t="s">
        <v>54</v>
      </c>
      <c r="Q252" s="2">
        <v>45559</v>
      </c>
      <c r="R252" t="s">
        <v>54</v>
      </c>
      <c r="S252">
        <v>800</v>
      </c>
      <c r="T252">
        <v>1</v>
      </c>
    </row>
    <row r="253" spans="1:20" x14ac:dyDescent="0.25">
      <c r="A253" t="s">
        <v>374</v>
      </c>
      <c r="B253">
        <f t="shared" si="3"/>
        <v>1</v>
      </c>
      <c r="C253" t="s">
        <v>375</v>
      </c>
      <c r="D253" t="s">
        <v>477</v>
      </c>
      <c r="E253" s="1">
        <v>45563.625717592593</v>
      </c>
      <c r="F253" s="1">
        <v>45563.632245370369</v>
      </c>
      <c r="G253" t="s">
        <v>487</v>
      </c>
      <c r="H253" t="s">
        <v>479</v>
      </c>
      <c r="I253" s="2">
        <v>45563</v>
      </c>
      <c r="J253">
        <v>3</v>
      </c>
      <c r="K253" t="s">
        <v>20</v>
      </c>
      <c r="L253">
        <v>2</v>
      </c>
      <c r="M253" t="s">
        <v>21</v>
      </c>
      <c r="N253" t="s">
        <v>22</v>
      </c>
      <c r="O253" t="s">
        <v>23</v>
      </c>
      <c r="P253" t="s">
        <v>54</v>
      </c>
      <c r="Q253" s="2">
        <v>45563</v>
      </c>
      <c r="R253" t="s">
        <v>54</v>
      </c>
      <c r="S253">
        <v>820</v>
      </c>
      <c r="T253">
        <v>1</v>
      </c>
    </row>
    <row r="254" spans="1:20" x14ac:dyDescent="0.25">
      <c r="A254" t="s">
        <v>376</v>
      </c>
      <c r="B254">
        <f t="shared" si="3"/>
        <v>1</v>
      </c>
      <c r="C254" t="s">
        <v>375</v>
      </c>
      <c r="D254" t="s">
        <v>477</v>
      </c>
      <c r="E254" s="1">
        <v>45563.607569444444</v>
      </c>
      <c r="F254" s="1">
        <v>45563.615763888891</v>
      </c>
      <c r="G254" t="s">
        <v>487</v>
      </c>
      <c r="H254" t="s">
        <v>479</v>
      </c>
      <c r="I254" s="2">
        <v>45563</v>
      </c>
      <c r="J254">
        <v>3</v>
      </c>
      <c r="K254" t="s">
        <v>20</v>
      </c>
      <c r="L254">
        <v>2</v>
      </c>
      <c r="M254" t="s">
        <v>21</v>
      </c>
      <c r="N254" t="s">
        <v>22</v>
      </c>
      <c r="O254" t="s">
        <v>23</v>
      </c>
      <c r="P254" t="s">
        <v>54</v>
      </c>
      <c r="Q254" s="2">
        <v>45563</v>
      </c>
      <c r="R254" t="s">
        <v>54</v>
      </c>
      <c r="S254">
        <v>800</v>
      </c>
      <c r="T254">
        <v>1</v>
      </c>
    </row>
    <row r="255" spans="1:20" x14ac:dyDescent="0.25">
      <c r="A255" t="s">
        <v>377</v>
      </c>
      <c r="B255">
        <f t="shared" si="3"/>
        <v>1</v>
      </c>
      <c r="C255" t="s">
        <v>378</v>
      </c>
      <c r="D255" t="s">
        <v>477</v>
      </c>
      <c r="E255" s="1">
        <v>45564.420312499999</v>
      </c>
      <c r="F255" s="1">
        <v>45564.428599537037</v>
      </c>
      <c r="G255" t="s">
        <v>487</v>
      </c>
      <c r="H255" t="s">
        <v>479</v>
      </c>
      <c r="I255" s="2">
        <v>45564</v>
      </c>
      <c r="J255">
        <v>3</v>
      </c>
      <c r="K255" t="s">
        <v>20</v>
      </c>
      <c r="L255">
        <v>2</v>
      </c>
      <c r="M255" t="s">
        <v>21</v>
      </c>
      <c r="N255" t="s">
        <v>22</v>
      </c>
      <c r="O255" t="s">
        <v>23</v>
      </c>
      <c r="P255" t="s">
        <v>54</v>
      </c>
      <c r="Q255" s="2">
        <v>45564</v>
      </c>
      <c r="R255" t="s">
        <v>54</v>
      </c>
      <c r="S255">
        <v>830</v>
      </c>
      <c r="T255">
        <v>1</v>
      </c>
    </row>
    <row r="256" spans="1:20" x14ac:dyDescent="0.25">
      <c r="A256" t="s">
        <v>379</v>
      </c>
      <c r="B256">
        <f t="shared" si="3"/>
        <v>1</v>
      </c>
      <c r="C256" t="s">
        <v>378</v>
      </c>
      <c r="D256" t="s">
        <v>477</v>
      </c>
      <c r="E256" s="1">
        <v>45564.445289351854</v>
      </c>
      <c r="F256" s="1">
        <v>45564.454768518517</v>
      </c>
      <c r="G256" t="s">
        <v>487</v>
      </c>
      <c r="H256" t="s">
        <v>479</v>
      </c>
      <c r="I256" s="2">
        <v>45564</v>
      </c>
      <c r="J256">
        <v>3</v>
      </c>
      <c r="K256" t="s">
        <v>20</v>
      </c>
      <c r="L256">
        <v>2</v>
      </c>
      <c r="M256" t="s">
        <v>21</v>
      </c>
      <c r="N256" t="s">
        <v>22</v>
      </c>
      <c r="O256" t="s">
        <v>23</v>
      </c>
      <c r="P256" t="s">
        <v>54</v>
      </c>
      <c r="Q256" s="2">
        <v>45564</v>
      </c>
      <c r="R256" t="s">
        <v>54</v>
      </c>
      <c r="S256">
        <v>810</v>
      </c>
      <c r="T256">
        <v>1</v>
      </c>
    </row>
    <row r="257" spans="1:20" x14ac:dyDescent="0.25">
      <c r="A257" t="s">
        <v>380</v>
      </c>
      <c r="B257">
        <f t="shared" si="3"/>
        <v>1</v>
      </c>
      <c r="C257" t="s">
        <v>381</v>
      </c>
      <c r="D257" t="s">
        <v>477</v>
      </c>
      <c r="E257" s="1">
        <v>45575.494363425925</v>
      </c>
      <c r="F257" s="1">
        <v>45575.502280092594</v>
      </c>
      <c r="G257" t="s">
        <v>487</v>
      </c>
      <c r="H257" t="s">
        <v>479</v>
      </c>
      <c r="I257" s="2">
        <v>45575</v>
      </c>
      <c r="J257">
        <v>3</v>
      </c>
      <c r="K257" t="s">
        <v>20</v>
      </c>
      <c r="L257">
        <v>2</v>
      </c>
      <c r="M257" t="s">
        <v>21</v>
      </c>
      <c r="N257" t="s">
        <v>22</v>
      </c>
      <c r="O257" t="s">
        <v>23</v>
      </c>
      <c r="P257" t="s">
        <v>54</v>
      </c>
      <c r="Q257" s="2">
        <v>45575</v>
      </c>
      <c r="R257" t="s">
        <v>54</v>
      </c>
      <c r="S257">
        <v>840</v>
      </c>
      <c r="T257">
        <v>1</v>
      </c>
    </row>
    <row r="258" spans="1:20" x14ac:dyDescent="0.25">
      <c r="A258" t="s">
        <v>382</v>
      </c>
      <c r="B258">
        <f t="shared" si="3"/>
        <v>1</v>
      </c>
      <c r="C258" t="s">
        <v>381</v>
      </c>
      <c r="D258" t="s">
        <v>477</v>
      </c>
      <c r="E258" s="1">
        <v>45575.466828703706</v>
      </c>
      <c r="F258" s="1">
        <v>45575.499351851853</v>
      </c>
      <c r="G258" t="s">
        <v>487</v>
      </c>
      <c r="H258" t="s">
        <v>479</v>
      </c>
      <c r="I258" s="2">
        <v>45575</v>
      </c>
      <c r="J258">
        <v>3</v>
      </c>
      <c r="K258" t="s">
        <v>20</v>
      </c>
      <c r="L258">
        <v>2</v>
      </c>
      <c r="M258" t="s">
        <v>21</v>
      </c>
      <c r="N258" t="s">
        <v>22</v>
      </c>
      <c r="O258" t="s">
        <v>23</v>
      </c>
      <c r="P258" t="s">
        <v>54</v>
      </c>
      <c r="Q258" s="2">
        <v>45575</v>
      </c>
      <c r="R258" t="s">
        <v>54</v>
      </c>
      <c r="S258">
        <v>800</v>
      </c>
      <c r="T258">
        <v>1</v>
      </c>
    </row>
    <row r="259" spans="1:20" x14ac:dyDescent="0.25">
      <c r="A259" t="s">
        <v>383</v>
      </c>
      <c r="B259">
        <f t="shared" ref="B259:B317" si="4">IF(A259=A258,0,1)</f>
        <v>1</v>
      </c>
      <c r="C259" t="s">
        <v>384</v>
      </c>
      <c r="D259" t="s">
        <v>477</v>
      </c>
      <c r="E259" s="1">
        <v>45551.625416666669</v>
      </c>
      <c r="F259" s="1">
        <v>45551.632395833331</v>
      </c>
      <c r="G259" t="s">
        <v>487</v>
      </c>
      <c r="H259" t="s">
        <v>479</v>
      </c>
      <c r="I259" s="2">
        <v>45551</v>
      </c>
      <c r="J259">
        <v>3</v>
      </c>
      <c r="K259" t="s">
        <v>20</v>
      </c>
      <c r="L259">
        <v>2</v>
      </c>
      <c r="M259" t="s">
        <v>21</v>
      </c>
      <c r="N259" t="s">
        <v>22</v>
      </c>
      <c r="O259" t="s">
        <v>23</v>
      </c>
      <c r="P259" t="s">
        <v>54</v>
      </c>
      <c r="Q259" s="2">
        <v>45551</v>
      </c>
      <c r="R259" t="s">
        <v>54</v>
      </c>
      <c r="S259">
        <v>750</v>
      </c>
      <c r="T259">
        <v>1</v>
      </c>
    </row>
    <row r="260" spans="1:20" x14ac:dyDescent="0.25">
      <c r="A260" t="s">
        <v>385</v>
      </c>
      <c r="B260">
        <f t="shared" si="4"/>
        <v>1</v>
      </c>
      <c r="C260" t="s">
        <v>386</v>
      </c>
      <c r="D260" t="s">
        <v>477</v>
      </c>
      <c r="E260" s="1">
        <v>45552.586539351854</v>
      </c>
      <c r="F260" s="1">
        <v>45552.596979166665</v>
      </c>
      <c r="G260" t="s">
        <v>487</v>
      </c>
      <c r="H260" t="s">
        <v>479</v>
      </c>
      <c r="I260" s="2">
        <v>45552</v>
      </c>
      <c r="J260">
        <v>3</v>
      </c>
      <c r="K260" t="s">
        <v>20</v>
      </c>
      <c r="L260">
        <v>2</v>
      </c>
      <c r="M260" t="s">
        <v>21</v>
      </c>
      <c r="N260" t="s">
        <v>22</v>
      </c>
      <c r="O260" t="s">
        <v>23</v>
      </c>
      <c r="P260" t="s">
        <v>54</v>
      </c>
      <c r="Q260" s="2">
        <v>45552</v>
      </c>
      <c r="R260" t="s">
        <v>54</v>
      </c>
      <c r="S260">
        <v>730</v>
      </c>
      <c r="T260">
        <v>1</v>
      </c>
    </row>
    <row r="261" spans="1:20" x14ac:dyDescent="0.25">
      <c r="A261" t="s">
        <v>387</v>
      </c>
      <c r="B261">
        <f t="shared" si="4"/>
        <v>1</v>
      </c>
      <c r="C261" t="s">
        <v>386</v>
      </c>
      <c r="D261" t="s">
        <v>477</v>
      </c>
      <c r="E261" s="1">
        <v>45552.982789351852</v>
      </c>
      <c r="F261" s="1">
        <v>45552.994745370372</v>
      </c>
      <c r="G261" t="s">
        <v>487</v>
      </c>
      <c r="H261" t="s">
        <v>479</v>
      </c>
      <c r="I261" s="2">
        <v>45552</v>
      </c>
      <c r="J261">
        <v>3</v>
      </c>
      <c r="K261" t="s">
        <v>20</v>
      </c>
      <c r="L261">
        <v>2</v>
      </c>
      <c r="M261" t="s">
        <v>21</v>
      </c>
      <c r="N261" t="s">
        <v>22</v>
      </c>
      <c r="O261" t="s">
        <v>23</v>
      </c>
      <c r="P261" t="s">
        <v>54</v>
      </c>
      <c r="Q261" s="2">
        <v>45552</v>
      </c>
      <c r="R261" t="s">
        <v>54</v>
      </c>
      <c r="S261">
        <v>640</v>
      </c>
      <c r="T261">
        <v>1</v>
      </c>
    </row>
    <row r="262" spans="1:20" x14ac:dyDescent="0.25">
      <c r="A262" t="s">
        <v>388</v>
      </c>
      <c r="B262">
        <f t="shared" si="4"/>
        <v>1</v>
      </c>
      <c r="C262" t="s">
        <v>389</v>
      </c>
      <c r="D262" t="s">
        <v>477</v>
      </c>
      <c r="E262" s="1">
        <v>45553.578252314815</v>
      </c>
      <c r="F262" s="1">
        <v>45553.584328703706</v>
      </c>
      <c r="G262" t="s">
        <v>487</v>
      </c>
      <c r="H262" t="s">
        <v>479</v>
      </c>
      <c r="I262" s="2">
        <v>45553</v>
      </c>
      <c r="J262">
        <v>3</v>
      </c>
      <c r="K262" t="s">
        <v>20</v>
      </c>
      <c r="L262">
        <v>2</v>
      </c>
      <c r="M262" t="s">
        <v>21</v>
      </c>
      <c r="N262" t="s">
        <v>22</v>
      </c>
      <c r="O262" t="s">
        <v>23</v>
      </c>
      <c r="P262" t="s">
        <v>54</v>
      </c>
      <c r="Q262" s="2">
        <v>45553</v>
      </c>
      <c r="R262" t="s">
        <v>54</v>
      </c>
      <c r="S262">
        <v>800</v>
      </c>
      <c r="T262">
        <v>1</v>
      </c>
    </row>
    <row r="263" spans="1:20" x14ac:dyDescent="0.25">
      <c r="A263" t="s">
        <v>390</v>
      </c>
      <c r="B263">
        <f t="shared" si="4"/>
        <v>1</v>
      </c>
      <c r="C263" t="s">
        <v>389</v>
      </c>
      <c r="D263" t="s">
        <v>477</v>
      </c>
      <c r="E263" s="1">
        <v>45553.499444444446</v>
      </c>
      <c r="F263" s="1">
        <v>45553.515717592592</v>
      </c>
      <c r="G263" t="s">
        <v>487</v>
      </c>
      <c r="H263" t="s">
        <v>479</v>
      </c>
      <c r="I263" s="2">
        <v>45553</v>
      </c>
      <c r="J263">
        <v>3</v>
      </c>
      <c r="K263" t="s">
        <v>20</v>
      </c>
      <c r="L263">
        <v>2</v>
      </c>
      <c r="M263" t="s">
        <v>21</v>
      </c>
      <c r="N263" t="s">
        <v>22</v>
      </c>
      <c r="O263" t="s">
        <v>23</v>
      </c>
      <c r="P263" t="s">
        <v>54</v>
      </c>
      <c r="Q263" s="2">
        <v>45553</v>
      </c>
      <c r="R263" t="s">
        <v>54</v>
      </c>
      <c r="S263">
        <v>780</v>
      </c>
      <c r="T263">
        <v>1</v>
      </c>
    </row>
    <row r="264" spans="1:20" x14ac:dyDescent="0.25">
      <c r="A264" t="s">
        <v>391</v>
      </c>
      <c r="B264">
        <f t="shared" si="4"/>
        <v>1</v>
      </c>
      <c r="C264" t="s">
        <v>392</v>
      </c>
      <c r="D264" t="s">
        <v>477</v>
      </c>
      <c r="E264" s="1">
        <v>45555.486134259256</v>
      </c>
      <c r="F264" s="1">
        <v>45555.496006944442</v>
      </c>
      <c r="G264" t="s">
        <v>487</v>
      </c>
      <c r="H264" t="s">
        <v>479</v>
      </c>
      <c r="I264" s="2">
        <v>45555</v>
      </c>
      <c r="J264">
        <v>3</v>
      </c>
      <c r="K264" t="s">
        <v>20</v>
      </c>
      <c r="L264">
        <v>2</v>
      </c>
      <c r="M264" t="s">
        <v>21</v>
      </c>
      <c r="N264" t="s">
        <v>22</v>
      </c>
      <c r="O264" t="s">
        <v>23</v>
      </c>
      <c r="P264" t="s">
        <v>54</v>
      </c>
      <c r="Q264" s="2">
        <v>45555</v>
      </c>
      <c r="R264" t="s">
        <v>54</v>
      </c>
      <c r="S264">
        <v>820</v>
      </c>
      <c r="T264">
        <v>1</v>
      </c>
    </row>
    <row r="265" spans="1:20" x14ac:dyDescent="0.25">
      <c r="A265" t="s">
        <v>393</v>
      </c>
      <c r="B265">
        <f t="shared" si="4"/>
        <v>1</v>
      </c>
      <c r="C265" t="s">
        <v>392</v>
      </c>
      <c r="D265" t="s">
        <v>477</v>
      </c>
      <c r="E265" s="1">
        <v>45555.513298611113</v>
      </c>
      <c r="F265" s="1">
        <v>45569.245763888888</v>
      </c>
      <c r="G265" t="s">
        <v>487</v>
      </c>
      <c r="H265" t="s">
        <v>479</v>
      </c>
      <c r="I265" s="2">
        <v>45555</v>
      </c>
      <c r="J265">
        <v>3</v>
      </c>
      <c r="K265" t="s">
        <v>20</v>
      </c>
      <c r="L265">
        <v>2</v>
      </c>
      <c r="M265" t="s">
        <v>21</v>
      </c>
      <c r="N265" t="s">
        <v>22</v>
      </c>
      <c r="O265" t="s">
        <v>23</v>
      </c>
      <c r="P265" t="s">
        <v>54</v>
      </c>
      <c r="Q265" s="2">
        <v>45555</v>
      </c>
      <c r="R265" t="s">
        <v>54</v>
      </c>
      <c r="S265">
        <v>780</v>
      </c>
      <c r="T265">
        <v>1</v>
      </c>
    </row>
    <row r="266" spans="1:20" x14ac:dyDescent="0.25">
      <c r="A266" t="s">
        <v>394</v>
      </c>
      <c r="B266">
        <f t="shared" si="4"/>
        <v>1</v>
      </c>
      <c r="C266" t="s">
        <v>370</v>
      </c>
      <c r="D266" t="s">
        <v>477</v>
      </c>
      <c r="E266" s="1">
        <v>45558.431597222225</v>
      </c>
      <c r="F266" s="1">
        <v>45558.438125000001</v>
      </c>
      <c r="G266" t="s">
        <v>487</v>
      </c>
      <c r="H266" t="s">
        <v>479</v>
      </c>
      <c r="I266" s="2">
        <v>45558</v>
      </c>
      <c r="J266">
        <v>3</v>
      </c>
      <c r="K266" t="s">
        <v>20</v>
      </c>
      <c r="L266">
        <v>2</v>
      </c>
      <c r="M266" t="s">
        <v>21</v>
      </c>
      <c r="N266" t="s">
        <v>22</v>
      </c>
      <c r="O266" t="s">
        <v>23</v>
      </c>
      <c r="P266" t="s">
        <v>54</v>
      </c>
      <c r="Q266" s="2">
        <v>45558</v>
      </c>
      <c r="R266" t="s">
        <v>54</v>
      </c>
      <c r="S266">
        <v>800</v>
      </c>
      <c r="T266">
        <v>1</v>
      </c>
    </row>
    <row r="267" spans="1:20" x14ac:dyDescent="0.25">
      <c r="A267" t="s">
        <v>395</v>
      </c>
      <c r="B267">
        <f t="shared" si="4"/>
        <v>1</v>
      </c>
      <c r="C267" t="s">
        <v>370</v>
      </c>
      <c r="D267" t="s">
        <v>477</v>
      </c>
      <c r="E267" s="1">
        <v>45558.502939814818</v>
      </c>
      <c r="F267" s="1">
        <v>45558.509201388886</v>
      </c>
      <c r="G267" t="s">
        <v>487</v>
      </c>
      <c r="H267" t="s">
        <v>479</v>
      </c>
      <c r="I267" s="2">
        <v>45558</v>
      </c>
      <c r="J267">
        <v>3</v>
      </c>
      <c r="K267" t="s">
        <v>20</v>
      </c>
      <c r="L267">
        <v>2</v>
      </c>
      <c r="M267" t="s">
        <v>21</v>
      </c>
      <c r="N267" t="s">
        <v>22</v>
      </c>
      <c r="O267" t="s">
        <v>23</v>
      </c>
      <c r="P267" t="s">
        <v>54</v>
      </c>
      <c r="Q267" s="2">
        <v>45558</v>
      </c>
      <c r="R267" t="s">
        <v>54</v>
      </c>
      <c r="S267">
        <v>780</v>
      </c>
      <c r="T267">
        <v>1</v>
      </c>
    </row>
    <row r="268" spans="1:20" x14ac:dyDescent="0.25">
      <c r="A268" t="s">
        <v>396</v>
      </c>
      <c r="B268">
        <f t="shared" si="4"/>
        <v>1</v>
      </c>
      <c r="C268" t="s">
        <v>397</v>
      </c>
      <c r="D268" t="s">
        <v>477</v>
      </c>
      <c r="E268" s="1">
        <v>45557.5703587963</v>
      </c>
      <c r="F268" s="1">
        <v>45557.58289351852</v>
      </c>
      <c r="G268" t="s">
        <v>487</v>
      </c>
      <c r="H268" t="s">
        <v>479</v>
      </c>
      <c r="I268" s="2">
        <v>45557</v>
      </c>
      <c r="J268">
        <v>3</v>
      </c>
      <c r="K268" t="s">
        <v>20</v>
      </c>
      <c r="L268">
        <v>2</v>
      </c>
      <c r="M268" t="s">
        <v>21</v>
      </c>
      <c r="N268" t="s">
        <v>22</v>
      </c>
      <c r="O268" t="s">
        <v>23</v>
      </c>
      <c r="P268" t="s">
        <v>54</v>
      </c>
      <c r="Q268" s="2">
        <v>45557</v>
      </c>
      <c r="R268" t="s">
        <v>54</v>
      </c>
      <c r="S268">
        <v>870</v>
      </c>
      <c r="T268">
        <v>1</v>
      </c>
    </row>
    <row r="269" spans="1:20" x14ac:dyDescent="0.25">
      <c r="A269" t="s">
        <v>398</v>
      </c>
      <c r="B269">
        <f t="shared" si="4"/>
        <v>1</v>
      </c>
      <c r="C269" t="s">
        <v>399</v>
      </c>
      <c r="D269" t="s">
        <v>477</v>
      </c>
      <c r="E269" s="1">
        <v>45571.431307870371</v>
      </c>
      <c r="F269" s="1">
        <v>45571.442719907405</v>
      </c>
      <c r="G269" t="s">
        <v>487</v>
      </c>
      <c r="H269" t="s">
        <v>479</v>
      </c>
      <c r="I269" s="2">
        <v>45571</v>
      </c>
      <c r="J269">
        <v>3</v>
      </c>
      <c r="K269" t="s">
        <v>20</v>
      </c>
      <c r="L269">
        <v>2</v>
      </c>
      <c r="M269" t="s">
        <v>21</v>
      </c>
      <c r="N269" t="s">
        <v>22</v>
      </c>
      <c r="O269" t="s">
        <v>23</v>
      </c>
      <c r="P269" t="s">
        <v>54</v>
      </c>
      <c r="Q269" s="2">
        <v>45571</v>
      </c>
      <c r="R269" t="s">
        <v>54</v>
      </c>
      <c r="S269">
        <v>890</v>
      </c>
      <c r="T269">
        <v>1</v>
      </c>
    </row>
    <row r="270" spans="1:20" x14ac:dyDescent="0.25">
      <c r="A270" t="s">
        <v>400</v>
      </c>
      <c r="B270">
        <f t="shared" si="4"/>
        <v>1</v>
      </c>
      <c r="C270" t="s">
        <v>351</v>
      </c>
      <c r="D270" t="s">
        <v>477</v>
      </c>
      <c r="E270" s="1">
        <v>45572.546087962961</v>
      </c>
      <c r="F270" s="1">
        <v>45572.56113425926</v>
      </c>
      <c r="G270" t="s">
        <v>487</v>
      </c>
      <c r="H270" t="s">
        <v>479</v>
      </c>
      <c r="I270" s="2">
        <v>45572</v>
      </c>
      <c r="J270">
        <v>3</v>
      </c>
      <c r="K270" t="s">
        <v>20</v>
      </c>
      <c r="L270">
        <v>2</v>
      </c>
      <c r="M270" t="s">
        <v>21</v>
      </c>
      <c r="N270" t="s">
        <v>22</v>
      </c>
      <c r="O270" t="s">
        <v>23</v>
      </c>
      <c r="P270" t="s">
        <v>54</v>
      </c>
      <c r="Q270" s="2">
        <v>45572</v>
      </c>
      <c r="R270" t="s">
        <v>54</v>
      </c>
      <c r="S270">
        <v>760</v>
      </c>
      <c r="T270">
        <v>1</v>
      </c>
    </row>
    <row r="271" spans="1:20" x14ac:dyDescent="0.25">
      <c r="A271" t="s">
        <v>401</v>
      </c>
      <c r="B271">
        <f t="shared" si="4"/>
        <v>1</v>
      </c>
      <c r="C271" t="s">
        <v>399</v>
      </c>
      <c r="D271" t="s">
        <v>477</v>
      </c>
      <c r="E271" s="1">
        <v>45571.576006944444</v>
      </c>
      <c r="F271" s="1">
        <v>45571.585555555554</v>
      </c>
      <c r="G271" t="s">
        <v>487</v>
      </c>
      <c r="H271" t="s">
        <v>479</v>
      </c>
      <c r="I271" s="2">
        <v>45571</v>
      </c>
      <c r="J271">
        <v>3</v>
      </c>
      <c r="K271" t="s">
        <v>20</v>
      </c>
      <c r="L271">
        <v>2</v>
      </c>
      <c r="M271" t="s">
        <v>21</v>
      </c>
      <c r="N271" t="s">
        <v>22</v>
      </c>
      <c r="O271" t="s">
        <v>23</v>
      </c>
      <c r="P271" t="s">
        <v>54</v>
      </c>
      <c r="Q271" s="2">
        <v>45571</v>
      </c>
      <c r="R271" t="s">
        <v>54</v>
      </c>
      <c r="S271">
        <v>810</v>
      </c>
      <c r="T271">
        <v>1</v>
      </c>
    </row>
    <row r="272" spans="1:20" x14ac:dyDescent="0.25">
      <c r="A272" t="s">
        <v>402</v>
      </c>
      <c r="B272">
        <f t="shared" si="4"/>
        <v>1</v>
      </c>
      <c r="C272" t="s">
        <v>362</v>
      </c>
      <c r="D272" t="s">
        <v>477</v>
      </c>
      <c r="E272" s="1">
        <v>45570.60560185185</v>
      </c>
      <c r="F272" s="1">
        <v>45570.612685185188</v>
      </c>
      <c r="G272" t="s">
        <v>487</v>
      </c>
      <c r="H272" t="s">
        <v>479</v>
      </c>
      <c r="I272" s="2">
        <v>45570</v>
      </c>
      <c r="J272">
        <v>3</v>
      </c>
      <c r="K272" t="s">
        <v>20</v>
      </c>
      <c r="L272">
        <v>2</v>
      </c>
      <c r="M272" t="s">
        <v>21</v>
      </c>
      <c r="N272" t="s">
        <v>22</v>
      </c>
      <c r="O272" t="s">
        <v>23</v>
      </c>
      <c r="P272" t="s">
        <v>54</v>
      </c>
      <c r="Q272" s="2">
        <v>45570</v>
      </c>
      <c r="R272" t="s">
        <v>54</v>
      </c>
      <c r="S272">
        <v>810</v>
      </c>
      <c r="T272">
        <v>1</v>
      </c>
    </row>
    <row r="273" spans="1:20" x14ac:dyDescent="0.25">
      <c r="A273" t="s">
        <v>403</v>
      </c>
      <c r="B273">
        <f t="shared" si="4"/>
        <v>1</v>
      </c>
      <c r="C273" t="s">
        <v>399</v>
      </c>
      <c r="D273" t="s">
        <v>477</v>
      </c>
      <c r="E273" s="1">
        <v>45571.642418981479</v>
      </c>
      <c r="F273" s="1">
        <v>45571.653344907405</v>
      </c>
      <c r="G273" t="s">
        <v>487</v>
      </c>
      <c r="H273" t="s">
        <v>479</v>
      </c>
      <c r="I273" s="2">
        <v>45571</v>
      </c>
      <c r="J273">
        <v>3</v>
      </c>
      <c r="K273" t="s">
        <v>20</v>
      </c>
      <c r="L273">
        <v>2</v>
      </c>
      <c r="M273" t="s">
        <v>21</v>
      </c>
      <c r="N273" t="s">
        <v>22</v>
      </c>
      <c r="O273" t="s">
        <v>23</v>
      </c>
      <c r="P273" t="s">
        <v>54</v>
      </c>
      <c r="Q273" s="2">
        <v>45571</v>
      </c>
      <c r="R273" t="s">
        <v>54</v>
      </c>
      <c r="S273">
        <v>840</v>
      </c>
      <c r="T273">
        <v>1</v>
      </c>
    </row>
    <row r="274" spans="1:20" x14ac:dyDescent="0.25">
      <c r="A274" t="s">
        <v>404</v>
      </c>
      <c r="B274">
        <f t="shared" si="4"/>
        <v>1</v>
      </c>
      <c r="C274" t="s">
        <v>378</v>
      </c>
      <c r="D274" t="s">
        <v>477</v>
      </c>
      <c r="E274" s="1">
        <v>45564.553460648145</v>
      </c>
      <c r="F274" s="1">
        <v>45564.570891203701</v>
      </c>
      <c r="G274" t="s">
        <v>487</v>
      </c>
      <c r="H274" t="s">
        <v>479</v>
      </c>
      <c r="I274" s="2">
        <v>45564</v>
      </c>
      <c r="J274">
        <v>3</v>
      </c>
      <c r="K274" t="s">
        <v>20</v>
      </c>
      <c r="L274">
        <v>2</v>
      </c>
      <c r="M274" t="s">
        <v>21</v>
      </c>
      <c r="N274" t="s">
        <v>22</v>
      </c>
      <c r="O274" t="s">
        <v>23</v>
      </c>
      <c r="P274" t="s">
        <v>54</v>
      </c>
      <c r="Q274" s="2">
        <v>45564</v>
      </c>
      <c r="R274" t="s">
        <v>54</v>
      </c>
      <c r="S274">
        <v>750</v>
      </c>
      <c r="T274">
        <v>1</v>
      </c>
    </row>
    <row r="275" spans="1:20" x14ac:dyDescent="0.25">
      <c r="A275" t="s">
        <v>405</v>
      </c>
      <c r="B275">
        <f t="shared" si="4"/>
        <v>1</v>
      </c>
      <c r="C275" t="s">
        <v>354</v>
      </c>
      <c r="D275" t="s">
        <v>477</v>
      </c>
      <c r="E275" s="1">
        <v>45565.497928240744</v>
      </c>
      <c r="F275" s="1">
        <v>45565.515497685185</v>
      </c>
      <c r="G275" t="s">
        <v>487</v>
      </c>
      <c r="H275" t="s">
        <v>479</v>
      </c>
      <c r="I275" s="2">
        <v>45565</v>
      </c>
      <c r="J275">
        <v>3</v>
      </c>
      <c r="K275" t="s">
        <v>20</v>
      </c>
      <c r="L275">
        <v>2</v>
      </c>
      <c r="M275" t="s">
        <v>21</v>
      </c>
      <c r="N275" t="s">
        <v>22</v>
      </c>
      <c r="O275" t="s">
        <v>23</v>
      </c>
      <c r="P275" t="s">
        <v>54</v>
      </c>
      <c r="Q275" s="2">
        <v>45565</v>
      </c>
      <c r="R275" t="s">
        <v>54</v>
      </c>
      <c r="S275">
        <v>800</v>
      </c>
      <c r="T275">
        <v>1</v>
      </c>
    </row>
    <row r="276" spans="1:20" x14ac:dyDescent="0.25">
      <c r="A276" t="s">
        <v>406</v>
      </c>
      <c r="B276">
        <f t="shared" si="4"/>
        <v>1</v>
      </c>
      <c r="C276" t="s">
        <v>378</v>
      </c>
      <c r="D276" t="s">
        <v>477</v>
      </c>
      <c r="E276" s="1">
        <v>45564.482731481483</v>
      </c>
      <c r="F276" s="1">
        <v>45564.491875</v>
      </c>
      <c r="G276" t="s">
        <v>487</v>
      </c>
      <c r="H276" t="s">
        <v>479</v>
      </c>
      <c r="I276" s="2">
        <v>45564</v>
      </c>
      <c r="J276">
        <v>3</v>
      </c>
      <c r="K276" t="s">
        <v>20</v>
      </c>
      <c r="L276">
        <v>2</v>
      </c>
      <c r="M276" t="s">
        <v>21</v>
      </c>
      <c r="N276" t="s">
        <v>22</v>
      </c>
      <c r="O276" t="s">
        <v>23</v>
      </c>
      <c r="P276" t="s">
        <v>54</v>
      </c>
      <c r="Q276" s="2">
        <v>45564</v>
      </c>
      <c r="R276" t="s">
        <v>54</v>
      </c>
      <c r="S276">
        <v>770</v>
      </c>
      <c r="T276">
        <v>1</v>
      </c>
    </row>
    <row r="277" spans="1:20" x14ac:dyDescent="0.25">
      <c r="A277" t="s">
        <v>407</v>
      </c>
      <c r="B277">
        <f t="shared" si="4"/>
        <v>1</v>
      </c>
      <c r="C277" t="s">
        <v>354</v>
      </c>
      <c r="D277" t="s">
        <v>477</v>
      </c>
      <c r="E277" s="1">
        <v>45565.463402777779</v>
      </c>
      <c r="F277" s="1">
        <v>45565.467060185183</v>
      </c>
      <c r="G277" t="s">
        <v>487</v>
      </c>
      <c r="H277" t="s">
        <v>501</v>
      </c>
      <c r="I277" s="2">
        <v>45565</v>
      </c>
      <c r="J277">
        <v>3</v>
      </c>
      <c r="K277" t="s">
        <v>20</v>
      </c>
      <c r="L277">
        <v>2</v>
      </c>
      <c r="M277" t="s">
        <v>21</v>
      </c>
      <c r="N277" t="s">
        <v>22</v>
      </c>
      <c r="O277" t="s">
        <v>23</v>
      </c>
      <c r="P277" t="s">
        <v>54</v>
      </c>
      <c r="Q277" s="2">
        <v>45565</v>
      </c>
      <c r="R277" t="s">
        <v>54</v>
      </c>
      <c r="S277">
        <v>850</v>
      </c>
      <c r="T277">
        <v>1</v>
      </c>
    </row>
    <row r="278" spans="1:20" x14ac:dyDescent="0.25">
      <c r="A278" t="s">
        <v>408</v>
      </c>
      <c r="B278">
        <f t="shared" si="4"/>
        <v>1</v>
      </c>
      <c r="C278" t="s">
        <v>409</v>
      </c>
      <c r="D278" t="s">
        <v>477</v>
      </c>
      <c r="E278" s="1">
        <v>45556.463460648149</v>
      </c>
      <c r="F278" s="1">
        <v>45556.470300925925</v>
      </c>
      <c r="G278" t="s">
        <v>487</v>
      </c>
      <c r="H278" t="s">
        <v>479</v>
      </c>
      <c r="I278" s="2">
        <v>45556</v>
      </c>
      <c r="J278">
        <v>3</v>
      </c>
      <c r="K278" t="s">
        <v>20</v>
      </c>
      <c r="L278">
        <v>2</v>
      </c>
      <c r="M278" t="s">
        <v>21</v>
      </c>
      <c r="N278" t="s">
        <v>22</v>
      </c>
      <c r="O278" t="s">
        <v>23</v>
      </c>
      <c r="P278" t="s">
        <v>54</v>
      </c>
      <c r="Q278" s="2">
        <v>45556</v>
      </c>
      <c r="R278" t="s">
        <v>54</v>
      </c>
      <c r="S278">
        <v>780</v>
      </c>
      <c r="T278">
        <v>1</v>
      </c>
    </row>
    <row r="279" spans="1:20" x14ac:dyDescent="0.25">
      <c r="A279" t="s">
        <v>410</v>
      </c>
      <c r="B279">
        <f t="shared" si="4"/>
        <v>1</v>
      </c>
      <c r="C279" t="s">
        <v>411</v>
      </c>
      <c r="D279" t="s">
        <v>477</v>
      </c>
      <c r="E279" s="1">
        <v>45554.489814814813</v>
      </c>
      <c r="F279" s="1">
        <v>45554.498900462961</v>
      </c>
      <c r="G279" t="s">
        <v>487</v>
      </c>
      <c r="H279" t="s">
        <v>479</v>
      </c>
      <c r="I279" s="2">
        <v>45554</v>
      </c>
      <c r="J279">
        <v>3</v>
      </c>
      <c r="K279" t="s">
        <v>20</v>
      </c>
      <c r="L279">
        <v>2</v>
      </c>
      <c r="M279" t="s">
        <v>21</v>
      </c>
      <c r="N279" t="s">
        <v>22</v>
      </c>
      <c r="O279" t="s">
        <v>23</v>
      </c>
      <c r="P279" t="s">
        <v>54</v>
      </c>
      <c r="Q279" s="2">
        <v>45554</v>
      </c>
      <c r="R279" t="s">
        <v>54</v>
      </c>
      <c r="S279">
        <v>760</v>
      </c>
      <c r="T279">
        <v>1</v>
      </c>
    </row>
    <row r="280" spans="1:20" x14ac:dyDescent="0.25">
      <c r="A280" t="s">
        <v>412</v>
      </c>
      <c r="B280">
        <f t="shared" si="4"/>
        <v>1</v>
      </c>
      <c r="C280" t="s">
        <v>411</v>
      </c>
      <c r="D280" t="s">
        <v>477</v>
      </c>
      <c r="E280" s="1">
        <v>45554.456099537034</v>
      </c>
      <c r="F280" s="1">
        <v>45554.462025462963</v>
      </c>
      <c r="G280" t="s">
        <v>487</v>
      </c>
      <c r="H280" t="s">
        <v>479</v>
      </c>
      <c r="I280" s="2">
        <v>45554</v>
      </c>
      <c r="J280">
        <v>3</v>
      </c>
      <c r="K280" t="s">
        <v>20</v>
      </c>
      <c r="L280">
        <v>2</v>
      </c>
      <c r="M280" t="s">
        <v>21</v>
      </c>
      <c r="N280" t="s">
        <v>22</v>
      </c>
      <c r="O280" t="s">
        <v>23</v>
      </c>
      <c r="P280" t="s">
        <v>54</v>
      </c>
      <c r="Q280" s="2">
        <v>45554</v>
      </c>
      <c r="R280" t="s">
        <v>54</v>
      </c>
      <c r="S280">
        <v>880</v>
      </c>
      <c r="T280">
        <v>1</v>
      </c>
    </row>
    <row r="281" spans="1:20" x14ac:dyDescent="0.25">
      <c r="A281" t="s">
        <v>413</v>
      </c>
      <c r="B281">
        <f t="shared" si="4"/>
        <v>1</v>
      </c>
      <c r="C281" t="s">
        <v>409</v>
      </c>
      <c r="D281" t="s">
        <v>477</v>
      </c>
      <c r="E281" s="1">
        <v>45556.596851851849</v>
      </c>
      <c r="F281" s="1">
        <v>45556.603043981479</v>
      </c>
      <c r="G281" t="s">
        <v>487</v>
      </c>
      <c r="H281" t="s">
        <v>479</v>
      </c>
      <c r="I281" s="2">
        <v>45556</v>
      </c>
      <c r="J281">
        <v>3</v>
      </c>
      <c r="K281" t="s">
        <v>20</v>
      </c>
      <c r="L281">
        <v>2</v>
      </c>
      <c r="M281" t="s">
        <v>21</v>
      </c>
      <c r="N281" t="s">
        <v>22</v>
      </c>
      <c r="O281" t="s">
        <v>23</v>
      </c>
      <c r="P281" t="s">
        <v>54</v>
      </c>
      <c r="Q281" s="2">
        <v>45556</v>
      </c>
      <c r="R281" t="s">
        <v>54</v>
      </c>
      <c r="S281">
        <v>830</v>
      </c>
      <c r="T281">
        <v>1</v>
      </c>
    </row>
    <row r="282" spans="1:20" x14ac:dyDescent="0.25">
      <c r="A282" t="s">
        <v>414</v>
      </c>
      <c r="B282">
        <f t="shared" si="4"/>
        <v>1</v>
      </c>
      <c r="C282" t="s">
        <v>411</v>
      </c>
      <c r="D282" t="s">
        <v>477</v>
      </c>
      <c r="E282" s="1">
        <v>45554.436967592592</v>
      </c>
      <c r="F282" s="1">
        <v>45554.444374999999</v>
      </c>
      <c r="G282" t="s">
        <v>487</v>
      </c>
      <c r="H282" t="s">
        <v>479</v>
      </c>
      <c r="I282" s="2">
        <v>45554</v>
      </c>
      <c r="J282">
        <v>3</v>
      </c>
      <c r="K282" t="s">
        <v>20</v>
      </c>
      <c r="L282">
        <v>2</v>
      </c>
      <c r="M282" t="s">
        <v>21</v>
      </c>
      <c r="N282" t="s">
        <v>22</v>
      </c>
      <c r="O282" t="s">
        <v>23</v>
      </c>
      <c r="P282" t="s">
        <v>54</v>
      </c>
      <c r="Q282" s="2">
        <v>45554</v>
      </c>
      <c r="R282" t="s">
        <v>54</v>
      </c>
      <c r="S282">
        <v>770</v>
      </c>
      <c r="T282">
        <v>1</v>
      </c>
    </row>
    <row r="283" spans="1:20" x14ac:dyDescent="0.25">
      <c r="A283" t="s">
        <v>415</v>
      </c>
      <c r="B283">
        <f t="shared" si="4"/>
        <v>1</v>
      </c>
      <c r="C283" t="s">
        <v>411</v>
      </c>
      <c r="D283" t="s">
        <v>477</v>
      </c>
      <c r="E283" s="1">
        <v>45554.502685185187</v>
      </c>
      <c r="F283" s="1">
        <v>45554.510081018518</v>
      </c>
      <c r="G283" t="s">
        <v>487</v>
      </c>
      <c r="H283" t="s">
        <v>479</v>
      </c>
      <c r="I283" s="2">
        <v>45554</v>
      </c>
      <c r="J283">
        <v>3</v>
      </c>
      <c r="K283" t="s">
        <v>20</v>
      </c>
      <c r="L283">
        <v>2</v>
      </c>
      <c r="M283" t="s">
        <v>21</v>
      </c>
      <c r="N283" t="s">
        <v>22</v>
      </c>
      <c r="O283" t="s">
        <v>23</v>
      </c>
      <c r="P283" t="s">
        <v>54</v>
      </c>
      <c r="Q283" s="2">
        <v>45554</v>
      </c>
      <c r="R283" t="s">
        <v>54</v>
      </c>
      <c r="S283">
        <v>890</v>
      </c>
      <c r="T283">
        <v>1</v>
      </c>
    </row>
    <row r="284" spans="1:20" x14ac:dyDescent="0.25">
      <c r="A284" t="s">
        <v>416</v>
      </c>
      <c r="B284">
        <f t="shared" si="4"/>
        <v>1</v>
      </c>
      <c r="C284" t="s">
        <v>384</v>
      </c>
      <c r="D284" t="s">
        <v>477</v>
      </c>
      <c r="E284" s="1">
        <v>45551.541574074072</v>
      </c>
      <c r="F284" s="1">
        <v>45551.547685185185</v>
      </c>
      <c r="G284" t="s">
        <v>487</v>
      </c>
      <c r="H284" t="s">
        <v>479</v>
      </c>
      <c r="I284" s="2">
        <v>45551</v>
      </c>
      <c r="J284">
        <v>3</v>
      </c>
      <c r="K284" t="s">
        <v>20</v>
      </c>
      <c r="L284">
        <v>2</v>
      </c>
      <c r="M284" t="s">
        <v>21</v>
      </c>
      <c r="N284" t="s">
        <v>22</v>
      </c>
      <c r="O284" t="s">
        <v>23</v>
      </c>
      <c r="P284" t="s">
        <v>54</v>
      </c>
      <c r="Q284" s="2">
        <v>45551</v>
      </c>
      <c r="R284" t="s">
        <v>54</v>
      </c>
      <c r="S284">
        <v>740</v>
      </c>
      <c r="T284">
        <v>1</v>
      </c>
    </row>
    <row r="285" spans="1:20" x14ac:dyDescent="0.25">
      <c r="A285" t="s">
        <v>417</v>
      </c>
      <c r="B285">
        <f t="shared" si="4"/>
        <v>1</v>
      </c>
      <c r="C285" t="s">
        <v>418</v>
      </c>
      <c r="D285" t="s">
        <v>477</v>
      </c>
      <c r="E285" s="1">
        <v>45549.621851851851</v>
      </c>
      <c r="F285" s="1">
        <v>45549.627013888887</v>
      </c>
      <c r="G285" t="s">
        <v>487</v>
      </c>
      <c r="H285" t="s">
        <v>479</v>
      </c>
      <c r="I285" s="2">
        <v>45549</v>
      </c>
      <c r="J285">
        <v>3</v>
      </c>
      <c r="K285" t="s">
        <v>20</v>
      </c>
      <c r="L285">
        <v>2</v>
      </c>
      <c r="M285" t="s">
        <v>21</v>
      </c>
      <c r="N285" t="s">
        <v>22</v>
      </c>
      <c r="O285" t="s">
        <v>23</v>
      </c>
      <c r="P285" t="s">
        <v>54</v>
      </c>
      <c r="Q285" s="2">
        <v>45549</v>
      </c>
      <c r="R285" t="s">
        <v>54</v>
      </c>
      <c r="S285">
        <v>750</v>
      </c>
      <c r="T285">
        <v>1</v>
      </c>
    </row>
    <row r="286" spans="1:20" x14ac:dyDescent="0.25">
      <c r="A286" t="s">
        <v>419</v>
      </c>
      <c r="B286">
        <f t="shared" si="4"/>
        <v>1</v>
      </c>
      <c r="C286" t="s">
        <v>384</v>
      </c>
      <c r="D286" t="s">
        <v>477</v>
      </c>
      <c r="E286" s="1">
        <v>45551.573113425926</v>
      </c>
      <c r="F286" s="1">
        <v>45551.580185185187</v>
      </c>
      <c r="G286" t="s">
        <v>487</v>
      </c>
      <c r="H286" t="s">
        <v>479</v>
      </c>
      <c r="I286" s="2">
        <v>45551</v>
      </c>
      <c r="J286">
        <v>3</v>
      </c>
      <c r="K286" t="s">
        <v>20</v>
      </c>
      <c r="L286">
        <v>2</v>
      </c>
      <c r="M286" t="s">
        <v>21</v>
      </c>
      <c r="N286" t="s">
        <v>22</v>
      </c>
      <c r="O286" t="s">
        <v>23</v>
      </c>
      <c r="P286" t="s">
        <v>54</v>
      </c>
      <c r="Q286" s="2">
        <v>45551</v>
      </c>
      <c r="R286" t="s">
        <v>54</v>
      </c>
      <c r="S286">
        <v>800</v>
      </c>
      <c r="T286">
        <v>1</v>
      </c>
    </row>
    <row r="287" spans="1:20" x14ac:dyDescent="0.25">
      <c r="A287" t="s">
        <v>420</v>
      </c>
      <c r="B287">
        <f t="shared" si="4"/>
        <v>1</v>
      </c>
      <c r="C287" t="s">
        <v>421</v>
      </c>
      <c r="D287" t="s">
        <v>477</v>
      </c>
      <c r="E287" s="1">
        <v>45548.456886574073</v>
      </c>
      <c r="F287" s="1">
        <v>45548.468391203707</v>
      </c>
      <c r="G287" t="s">
        <v>487</v>
      </c>
      <c r="H287" t="s">
        <v>479</v>
      </c>
      <c r="I287" s="2">
        <v>45548</v>
      </c>
      <c r="J287">
        <v>3</v>
      </c>
      <c r="K287" t="s">
        <v>20</v>
      </c>
      <c r="L287">
        <v>2</v>
      </c>
      <c r="M287" t="s">
        <v>21</v>
      </c>
      <c r="N287" t="s">
        <v>22</v>
      </c>
      <c r="O287" t="s">
        <v>23</v>
      </c>
      <c r="P287" t="s">
        <v>54</v>
      </c>
      <c r="Q287" s="2">
        <v>45548</v>
      </c>
      <c r="R287" t="s">
        <v>54</v>
      </c>
      <c r="S287">
        <v>810</v>
      </c>
      <c r="T287">
        <v>1</v>
      </c>
    </row>
    <row r="288" spans="1:20" x14ac:dyDescent="0.25">
      <c r="A288" t="s">
        <v>422</v>
      </c>
      <c r="B288">
        <f t="shared" si="4"/>
        <v>1</v>
      </c>
      <c r="C288" t="s">
        <v>384</v>
      </c>
      <c r="D288" t="s">
        <v>477</v>
      </c>
      <c r="E288" s="1">
        <v>45551.55574074074</v>
      </c>
      <c r="F288" s="1">
        <v>45551.563217592593</v>
      </c>
      <c r="G288" t="s">
        <v>487</v>
      </c>
      <c r="H288" t="s">
        <v>479</v>
      </c>
      <c r="I288" s="2">
        <v>45551</v>
      </c>
      <c r="J288">
        <v>3</v>
      </c>
      <c r="K288" t="s">
        <v>20</v>
      </c>
      <c r="L288">
        <v>2</v>
      </c>
      <c r="M288" t="s">
        <v>21</v>
      </c>
      <c r="N288" t="s">
        <v>22</v>
      </c>
      <c r="O288" t="s">
        <v>23</v>
      </c>
      <c r="P288" t="s">
        <v>54</v>
      </c>
      <c r="Q288" s="2">
        <v>45551</v>
      </c>
      <c r="R288" t="s">
        <v>54</v>
      </c>
      <c r="S288">
        <v>790</v>
      </c>
      <c r="T288">
        <v>1</v>
      </c>
    </row>
    <row r="289" spans="1:20" x14ac:dyDescent="0.25">
      <c r="A289" t="s">
        <v>423</v>
      </c>
      <c r="B289">
        <f t="shared" si="4"/>
        <v>1</v>
      </c>
      <c r="C289" t="s">
        <v>384</v>
      </c>
      <c r="D289" t="s">
        <v>477</v>
      </c>
      <c r="E289" s="1">
        <v>45551.482604166667</v>
      </c>
      <c r="F289" s="1">
        <v>45551.49009259259</v>
      </c>
      <c r="G289" t="s">
        <v>487</v>
      </c>
      <c r="H289" t="s">
        <v>479</v>
      </c>
      <c r="I289" s="2">
        <v>45551</v>
      </c>
      <c r="J289">
        <v>3</v>
      </c>
      <c r="K289" t="s">
        <v>20</v>
      </c>
      <c r="L289">
        <v>2</v>
      </c>
      <c r="M289" t="s">
        <v>21</v>
      </c>
      <c r="N289" t="s">
        <v>22</v>
      </c>
      <c r="O289" t="s">
        <v>23</v>
      </c>
      <c r="P289" t="s">
        <v>54</v>
      </c>
      <c r="Q289" s="2">
        <v>45551</v>
      </c>
      <c r="R289" t="s">
        <v>54</v>
      </c>
      <c r="S289">
        <v>800</v>
      </c>
      <c r="T289">
        <v>1</v>
      </c>
    </row>
    <row r="290" spans="1:20" x14ac:dyDescent="0.25">
      <c r="A290" t="s">
        <v>424</v>
      </c>
      <c r="B290">
        <f t="shared" si="4"/>
        <v>1</v>
      </c>
      <c r="C290" t="s">
        <v>425</v>
      </c>
      <c r="D290" t="s">
        <v>477</v>
      </c>
      <c r="E290" s="1">
        <v>45538.466678240744</v>
      </c>
      <c r="F290" s="1">
        <v>45538.472430555557</v>
      </c>
      <c r="G290" t="s">
        <v>487</v>
      </c>
      <c r="H290" t="s">
        <v>479</v>
      </c>
      <c r="I290" s="2">
        <v>45538</v>
      </c>
      <c r="J290">
        <v>3</v>
      </c>
      <c r="K290" t="s">
        <v>20</v>
      </c>
      <c r="L290">
        <v>2</v>
      </c>
      <c r="M290" t="s">
        <v>21</v>
      </c>
      <c r="N290" t="s">
        <v>22</v>
      </c>
      <c r="O290" t="s">
        <v>23</v>
      </c>
      <c r="P290" t="s">
        <v>54</v>
      </c>
      <c r="Q290" s="2">
        <v>45538</v>
      </c>
      <c r="R290" t="s">
        <v>54</v>
      </c>
      <c r="S290">
        <v>770</v>
      </c>
      <c r="T290">
        <v>1</v>
      </c>
    </row>
    <row r="291" spans="1:20" x14ac:dyDescent="0.25">
      <c r="A291" t="s">
        <v>426</v>
      </c>
      <c r="B291">
        <f t="shared" si="4"/>
        <v>1</v>
      </c>
      <c r="C291" t="s">
        <v>427</v>
      </c>
      <c r="D291" t="s">
        <v>477</v>
      </c>
      <c r="E291" s="1">
        <v>45535.446539351855</v>
      </c>
      <c r="F291" s="1">
        <v>45535.458124999997</v>
      </c>
      <c r="G291" t="s">
        <v>487</v>
      </c>
      <c r="H291" t="s">
        <v>479</v>
      </c>
      <c r="I291" s="2">
        <v>45535</v>
      </c>
      <c r="J291">
        <v>3</v>
      </c>
      <c r="K291" t="s">
        <v>20</v>
      </c>
      <c r="L291">
        <v>2</v>
      </c>
      <c r="M291" t="s">
        <v>21</v>
      </c>
      <c r="N291" t="s">
        <v>22</v>
      </c>
      <c r="O291" t="s">
        <v>23</v>
      </c>
      <c r="P291" t="s">
        <v>54</v>
      </c>
      <c r="Q291" s="2">
        <v>45535</v>
      </c>
      <c r="R291" t="s">
        <v>54</v>
      </c>
      <c r="S291">
        <v>810</v>
      </c>
      <c r="T291">
        <v>1</v>
      </c>
    </row>
    <row r="292" spans="1:20" x14ac:dyDescent="0.25">
      <c r="A292" t="s">
        <v>428</v>
      </c>
      <c r="B292">
        <f t="shared" si="4"/>
        <v>1</v>
      </c>
      <c r="C292" t="s">
        <v>429</v>
      </c>
      <c r="D292" t="s">
        <v>477</v>
      </c>
      <c r="E292" s="1">
        <v>45533.429236111115</v>
      </c>
      <c r="F292" s="1">
        <v>45533.433587962965</v>
      </c>
      <c r="G292" t="s">
        <v>487</v>
      </c>
      <c r="H292" t="s">
        <v>479</v>
      </c>
      <c r="I292" s="2">
        <v>45533</v>
      </c>
      <c r="J292">
        <v>3</v>
      </c>
      <c r="K292" t="s">
        <v>20</v>
      </c>
      <c r="L292">
        <v>2</v>
      </c>
      <c r="M292" t="s">
        <v>21</v>
      </c>
      <c r="N292" t="s">
        <v>22</v>
      </c>
      <c r="O292" t="s">
        <v>23</v>
      </c>
      <c r="P292" t="s">
        <v>54</v>
      </c>
      <c r="Q292" s="2">
        <v>45533</v>
      </c>
      <c r="R292" t="s">
        <v>54</v>
      </c>
      <c r="S292">
        <v>770</v>
      </c>
      <c r="T292">
        <v>1</v>
      </c>
    </row>
    <row r="293" spans="1:20" x14ac:dyDescent="0.25">
      <c r="A293" t="s">
        <v>430</v>
      </c>
      <c r="B293">
        <f t="shared" si="4"/>
        <v>1</v>
      </c>
      <c r="C293" t="s">
        <v>427</v>
      </c>
      <c r="D293" t="s">
        <v>477</v>
      </c>
      <c r="E293" s="1">
        <v>45535.581944444442</v>
      </c>
      <c r="F293" s="1">
        <v>45535.589606481481</v>
      </c>
      <c r="G293" t="s">
        <v>487</v>
      </c>
      <c r="H293" t="s">
        <v>479</v>
      </c>
      <c r="I293" s="2">
        <v>45535</v>
      </c>
      <c r="J293">
        <v>3</v>
      </c>
      <c r="K293" t="s">
        <v>20</v>
      </c>
      <c r="L293">
        <v>2</v>
      </c>
      <c r="M293" t="s">
        <v>21</v>
      </c>
      <c r="N293" t="s">
        <v>22</v>
      </c>
      <c r="O293" t="s">
        <v>23</v>
      </c>
      <c r="P293" t="s">
        <v>54</v>
      </c>
      <c r="Q293" s="2">
        <v>45535</v>
      </c>
      <c r="R293" t="s">
        <v>54</v>
      </c>
      <c r="S293">
        <v>820</v>
      </c>
      <c r="T293">
        <v>1</v>
      </c>
    </row>
    <row r="294" spans="1:20" x14ac:dyDescent="0.25">
      <c r="A294" t="s">
        <v>431</v>
      </c>
      <c r="B294">
        <f t="shared" si="4"/>
        <v>1</v>
      </c>
      <c r="C294" t="s">
        <v>432</v>
      </c>
      <c r="D294" t="s">
        <v>477</v>
      </c>
      <c r="E294" s="1">
        <v>45562.554270833331</v>
      </c>
      <c r="F294" s="1">
        <v>45562.569247685184</v>
      </c>
      <c r="G294" t="s">
        <v>487</v>
      </c>
      <c r="H294" t="s">
        <v>479</v>
      </c>
      <c r="I294" s="2">
        <v>45562</v>
      </c>
      <c r="J294">
        <v>3</v>
      </c>
      <c r="K294" t="s">
        <v>20</v>
      </c>
      <c r="L294">
        <v>2</v>
      </c>
      <c r="M294" t="s">
        <v>21</v>
      </c>
      <c r="N294" t="s">
        <v>22</v>
      </c>
      <c r="O294" t="s">
        <v>23</v>
      </c>
      <c r="P294" t="s">
        <v>54</v>
      </c>
      <c r="Q294" s="2">
        <v>45562</v>
      </c>
      <c r="R294" t="s">
        <v>54</v>
      </c>
      <c r="S294">
        <v>860</v>
      </c>
      <c r="T294">
        <v>1</v>
      </c>
    </row>
    <row r="295" spans="1:20" x14ac:dyDescent="0.25">
      <c r="A295" t="s">
        <v>433</v>
      </c>
      <c r="B295">
        <f t="shared" si="4"/>
        <v>1</v>
      </c>
      <c r="C295" t="s">
        <v>434</v>
      </c>
      <c r="D295" t="s">
        <v>477</v>
      </c>
      <c r="E295" s="1">
        <v>45547.46638888889</v>
      </c>
      <c r="F295" s="1">
        <v>45547.474004629628</v>
      </c>
      <c r="G295" t="s">
        <v>487</v>
      </c>
      <c r="H295" t="s">
        <v>479</v>
      </c>
      <c r="I295" s="2">
        <v>45547</v>
      </c>
      <c r="J295">
        <v>3</v>
      </c>
      <c r="K295" t="s">
        <v>20</v>
      </c>
      <c r="L295">
        <v>2</v>
      </c>
      <c r="M295" t="s">
        <v>21</v>
      </c>
      <c r="N295" t="s">
        <v>22</v>
      </c>
      <c r="O295" t="s">
        <v>23</v>
      </c>
      <c r="P295" t="s">
        <v>54</v>
      </c>
      <c r="Q295" s="2">
        <v>45547</v>
      </c>
      <c r="R295" t="s">
        <v>54</v>
      </c>
      <c r="S295">
        <v>720</v>
      </c>
      <c r="T295">
        <v>1</v>
      </c>
    </row>
    <row r="296" spans="1:20" x14ac:dyDescent="0.25">
      <c r="A296" t="s">
        <v>435</v>
      </c>
      <c r="B296">
        <f t="shared" si="4"/>
        <v>1</v>
      </c>
      <c r="C296" t="s">
        <v>418</v>
      </c>
      <c r="D296" t="s">
        <v>477</v>
      </c>
      <c r="E296" s="1">
        <v>45549.505995370368</v>
      </c>
      <c r="F296" s="1">
        <v>45549.514930555553</v>
      </c>
      <c r="G296" t="s">
        <v>487</v>
      </c>
      <c r="H296" t="s">
        <v>479</v>
      </c>
      <c r="I296" s="2">
        <v>45549</v>
      </c>
      <c r="J296">
        <v>3</v>
      </c>
      <c r="K296" t="s">
        <v>20</v>
      </c>
      <c r="L296">
        <v>2</v>
      </c>
      <c r="M296" t="s">
        <v>21</v>
      </c>
      <c r="N296" t="s">
        <v>22</v>
      </c>
      <c r="O296" t="s">
        <v>23</v>
      </c>
      <c r="P296" t="s">
        <v>54</v>
      </c>
      <c r="Q296" s="2">
        <v>45549</v>
      </c>
      <c r="R296" t="s">
        <v>54</v>
      </c>
      <c r="S296">
        <v>800</v>
      </c>
      <c r="T296">
        <v>1</v>
      </c>
    </row>
    <row r="297" spans="1:20" x14ac:dyDescent="0.25">
      <c r="A297" t="s">
        <v>436</v>
      </c>
      <c r="B297">
        <f t="shared" si="4"/>
        <v>1</v>
      </c>
      <c r="C297" t="s">
        <v>367</v>
      </c>
      <c r="D297" t="s">
        <v>477</v>
      </c>
      <c r="E297" s="1">
        <v>45560.369756944441</v>
      </c>
      <c r="F297" s="1">
        <v>45560.376909722225</v>
      </c>
      <c r="G297" t="s">
        <v>487</v>
      </c>
      <c r="H297" t="s">
        <v>479</v>
      </c>
      <c r="I297" s="2">
        <v>45560</v>
      </c>
      <c r="J297">
        <v>3</v>
      </c>
      <c r="K297" t="s">
        <v>20</v>
      </c>
      <c r="L297">
        <v>2</v>
      </c>
      <c r="M297" t="s">
        <v>21</v>
      </c>
      <c r="N297" t="s">
        <v>22</v>
      </c>
      <c r="O297" t="s">
        <v>23</v>
      </c>
      <c r="P297" t="s">
        <v>54</v>
      </c>
      <c r="Q297" s="2">
        <v>45560</v>
      </c>
      <c r="R297" t="s">
        <v>54</v>
      </c>
      <c r="S297">
        <v>840</v>
      </c>
      <c r="T297">
        <v>1</v>
      </c>
    </row>
    <row r="298" spans="1:20" x14ac:dyDescent="0.25">
      <c r="A298" t="s">
        <v>437</v>
      </c>
      <c r="B298">
        <f t="shared" si="4"/>
        <v>1</v>
      </c>
      <c r="C298" t="s">
        <v>438</v>
      </c>
      <c r="D298" t="s">
        <v>477</v>
      </c>
      <c r="E298" s="1">
        <v>45561.463935185187</v>
      </c>
      <c r="F298" s="1">
        <v>45561.47388888889</v>
      </c>
      <c r="G298" t="s">
        <v>487</v>
      </c>
      <c r="H298" t="s">
        <v>479</v>
      </c>
      <c r="I298" s="2">
        <v>45561</v>
      </c>
      <c r="J298">
        <v>3</v>
      </c>
      <c r="K298" t="s">
        <v>20</v>
      </c>
      <c r="L298">
        <v>2</v>
      </c>
      <c r="M298" t="s">
        <v>21</v>
      </c>
      <c r="N298" t="s">
        <v>22</v>
      </c>
      <c r="O298" t="s">
        <v>23</v>
      </c>
      <c r="P298" t="s">
        <v>54</v>
      </c>
      <c r="Q298" s="2">
        <v>45561</v>
      </c>
      <c r="R298" t="s">
        <v>54</v>
      </c>
      <c r="S298">
        <v>750</v>
      </c>
      <c r="T298">
        <v>1</v>
      </c>
    </row>
    <row r="299" spans="1:20" x14ac:dyDescent="0.25">
      <c r="A299" t="s">
        <v>439</v>
      </c>
      <c r="B299">
        <f t="shared" si="4"/>
        <v>1</v>
      </c>
      <c r="C299" t="s">
        <v>367</v>
      </c>
      <c r="D299" t="s">
        <v>477</v>
      </c>
      <c r="E299" s="1">
        <v>45560.474328703705</v>
      </c>
      <c r="F299" s="1">
        <v>45560.485891203702</v>
      </c>
      <c r="G299" t="s">
        <v>487</v>
      </c>
      <c r="H299" t="s">
        <v>479</v>
      </c>
      <c r="I299" s="2">
        <v>45560</v>
      </c>
      <c r="J299">
        <v>3</v>
      </c>
      <c r="K299" t="s">
        <v>20</v>
      </c>
      <c r="L299">
        <v>2</v>
      </c>
      <c r="M299" t="s">
        <v>21</v>
      </c>
      <c r="N299" t="s">
        <v>22</v>
      </c>
      <c r="O299" t="s">
        <v>23</v>
      </c>
      <c r="P299" t="s">
        <v>54</v>
      </c>
      <c r="Q299" s="2">
        <v>45560</v>
      </c>
      <c r="R299" t="s">
        <v>54</v>
      </c>
      <c r="S299">
        <v>800</v>
      </c>
      <c r="T299">
        <v>1</v>
      </c>
    </row>
    <row r="300" spans="1:20" x14ac:dyDescent="0.25">
      <c r="A300" t="s">
        <v>440</v>
      </c>
      <c r="B300">
        <f t="shared" si="4"/>
        <v>1</v>
      </c>
      <c r="C300" t="s">
        <v>438</v>
      </c>
      <c r="D300" t="s">
        <v>477</v>
      </c>
      <c r="E300" s="1">
        <v>45561.498159722221</v>
      </c>
      <c r="F300" s="1">
        <v>45561.509629629632</v>
      </c>
      <c r="G300" t="s">
        <v>487</v>
      </c>
      <c r="H300" t="s">
        <v>479</v>
      </c>
      <c r="I300" s="2">
        <v>45561</v>
      </c>
      <c r="J300">
        <v>3</v>
      </c>
      <c r="K300" t="s">
        <v>20</v>
      </c>
      <c r="L300">
        <v>2</v>
      </c>
      <c r="M300" t="s">
        <v>21</v>
      </c>
      <c r="N300" t="s">
        <v>22</v>
      </c>
      <c r="O300" t="s">
        <v>23</v>
      </c>
      <c r="P300" t="s">
        <v>54</v>
      </c>
      <c r="Q300" s="2">
        <v>45561</v>
      </c>
      <c r="R300" t="s">
        <v>54</v>
      </c>
      <c r="S300">
        <v>880</v>
      </c>
      <c r="T300">
        <v>1</v>
      </c>
    </row>
    <row r="301" spans="1:20" x14ac:dyDescent="0.25">
      <c r="A301" t="s">
        <v>441</v>
      </c>
      <c r="B301">
        <f t="shared" si="4"/>
        <v>1</v>
      </c>
      <c r="C301" t="s">
        <v>438</v>
      </c>
      <c r="D301" t="s">
        <v>477</v>
      </c>
      <c r="E301" s="1">
        <v>45561.437222222223</v>
      </c>
      <c r="F301" s="1">
        <v>45561.443067129629</v>
      </c>
      <c r="G301" t="s">
        <v>487</v>
      </c>
      <c r="H301" t="s">
        <v>479</v>
      </c>
      <c r="I301" s="2">
        <v>45561</v>
      </c>
      <c r="J301">
        <v>3</v>
      </c>
      <c r="K301" t="s">
        <v>20</v>
      </c>
      <c r="L301">
        <v>2</v>
      </c>
      <c r="M301" t="s">
        <v>21</v>
      </c>
      <c r="N301" t="s">
        <v>22</v>
      </c>
      <c r="O301" t="s">
        <v>23</v>
      </c>
      <c r="P301" t="s">
        <v>54</v>
      </c>
      <c r="Q301" s="2">
        <v>45561</v>
      </c>
      <c r="R301" t="s">
        <v>54</v>
      </c>
      <c r="S301">
        <v>830</v>
      </c>
      <c r="T301">
        <v>1</v>
      </c>
    </row>
    <row r="302" spans="1:20" x14ac:dyDescent="0.25">
      <c r="A302" t="s">
        <v>442</v>
      </c>
      <c r="B302">
        <f t="shared" si="4"/>
        <v>1</v>
      </c>
      <c r="C302" t="s">
        <v>443</v>
      </c>
      <c r="D302" t="s">
        <v>477</v>
      </c>
      <c r="E302" s="1">
        <v>45526.440821759257</v>
      </c>
      <c r="F302" s="1">
        <v>45526.446631944447</v>
      </c>
      <c r="G302" t="s">
        <v>487</v>
      </c>
      <c r="H302" t="s">
        <v>479</v>
      </c>
      <c r="I302" s="2">
        <v>45526</v>
      </c>
      <c r="J302">
        <v>3</v>
      </c>
      <c r="K302" t="s">
        <v>20</v>
      </c>
      <c r="L302">
        <v>2</v>
      </c>
      <c r="M302" t="s">
        <v>21</v>
      </c>
      <c r="N302" t="s">
        <v>22</v>
      </c>
      <c r="O302" t="s">
        <v>23</v>
      </c>
      <c r="P302" t="s">
        <v>54</v>
      </c>
      <c r="Q302" s="2">
        <v>45526</v>
      </c>
      <c r="R302" t="s">
        <v>54</v>
      </c>
      <c r="S302">
        <v>780</v>
      </c>
      <c r="T302">
        <v>1</v>
      </c>
    </row>
    <row r="303" spans="1:20" x14ac:dyDescent="0.25">
      <c r="A303" t="s">
        <v>444</v>
      </c>
      <c r="B303">
        <f t="shared" si="4"/>
        <v>1</v>
      </c>
      <c r="C303" t="s">
        <v>445</v>
      </c>
      <c r="D303" t="s">
        <v>477</v>
      </c>
      <c r="E303" s="1">
        <v>45579.49077546296</v>
      </c>
      <c r="F303" s="1">
        <v>45579.503379629627</v>
      </c>
      <c r="G303" t="s">
        <v>487</v>
      </c>
      <c r="H303" t="s">
        <v>479</v>
      </c>
      <c r="I303" s="2">
        <v>45579</v>
      </c>
      <c r="J303">
        <v>3</v>
      </c>
      <c r="K303" t="s">
        <v>20</v>
      </c>
      <c r="L303">
        <v>2</v>
      </c>
      <c r="M303" t="s">
        <v>21</v>
      </c>
      <c r="N303" t="s">
        <v>22</v>
      </c>
      <c r="O303" t="s">
        <v>23</v>
      </c>
      <c r="P303" t="s">
        <v>54</v>
      </c>
      <c r="Q303" s="2">
        <v>45579</v>
      </c>
      <c r="R303" t="s">
        <v>54</v>
      </c>
      <c r="S303">
        <v>860</v>
      </c>
      <c r="T303">
        <v>1</v>
      </c>
    </row>
    <row r="304" spans="1:20" x14ac:dyDescent="0.25">
      <c r="A304" t="s">
        <v>446</v>
      </c>
      <c r="B304">
        <f t="shared" si="4"/>
        <v>1</v>
      </c>
      <c r="C304" t="s">
        <v>445</v>
      </c>
      <c r="D304" t="s">
        <v>477</v>
      </c>
      <c r="E304" s="1">
        <v>45579.609826388885</v>
      </c>
      <c r="F304" s="1">
        <v>45579.62091435185</v>
      </c>
      <c r="G304" t="s">
        <v>487</v>
      </c>
      <c r="H304" t="s">
        <v>479</v>
      </c>
      <c r="I304" s="2">
        <v>45579</v>
      </c>
      <c r="J304">
        <v>3</v>
      </c>
      <c r="K304" t="s">
        <v>20</v>
      </c>
      <c r="L304">
        <v>2</v>
      </c>
      <c r="M304" t="s">
        <v>21</v>
      </c>
      <c r="N304" t="s">
        <v>22</v>
      </c>
      <c r="O304" t="s">
        <v>23</v>
      </c>
      <c r="P304" t="s">
        <v>54</v>
      </c>
      <c r="Q304" s="2">
        <v>45579</v>
      </c>
      <c r="R304" t="s">
        <v>54</v>
      </c>
      <c r="S304">
        <v>780</v>
      </c>
      <c r="T304">
        <v>1</v>
      </c>
    </row>
    <row r="305" spans="1:20" x14ac:dyDescent="0.25">
      <c r="A305" t="s">
        <v>447</v>
      </c>
      <c r="B305">
        <f t="shared" si="4"/>
        <v>1</v>
      </c>
      <c r="C305" t="s">
        <v>448</v>
      </c>
      <c r="D305" t="s">
        <v>477</v>
      </c>
      <c r="E305" s="1">
        <v>45578.510578703703</v>
      </c>
      <c r="F305" s="1">
        <v>45578.522199074076</v>
      </c>
      <c r="G305" t="s">
        <v>487</v>
      </c>
      <c r="H305" t="s">
        <v>479</v>
      </c>
      <c r="I305" s="2">
        <v>45578</v>
      </c>
      <c r="J305">
        <v>3</v>
      </c>
      <c r="K305" t="s">
        <v>20</v>
      </c>
      <c r="L305">
        <v>2</v>
      </c>
      <c r="M305" t="s">
        <v>21</v>
      </c>
      <c r="N305" t="s">
        <v>22</v>
      </c>
      <c r="O305" t="s">
        <v>23</v>
      </c>
      <c r="P305" t="s">
        <v>54</v>
      </c>
      <c r="Q305" s="2">
        <v>45578</v>
      </c>
      <c r="R305" t="s">
        <v>54</v>
      </c>
      <c r="S305">
        <v>800</v>
      </c>
      <c r="T305">
        <v>1</v>
      </c>
    </row>
    <row r="306" spans="1:20" x14ac:dyDescent="0.25">
      <c r="A306" t="s">
        <v>449</v>
      </c>
      <c r="B306">
        <f t="shared" si="4"/>
        <v>1</v>
      </c>
      <c r="C306" t="s">
        <v>357</v>
      </c>
      <c r="D306" t="s">
        <v>477</v>
      </c>
      <c r="E306" s="1">
        <v>45567.479363425926</v>
      </c>
      <c r="F306" s="1">
        <v>45567.487129629626</v>
      </c>
      <c r="G306" t="s">
        <v>487</v>
      </c>
      <c r="H306" t="s">
        <v>479</v>
      </c>
      <c r="I306" s="2">
        <v>45567</v>
      </c>
      <c r="J306">
        <v>3</v>
      </c>
      <c r="K306" t="s">
        <v>20</v>
      </c>
      <c r="L306">
        <v>2</v>
      </c>
      <c r="M306" t="s">
        <v>21</v>
      </c>
      <c r="N306" t="s">
        <v>22</v>
      </c>
      <c r="O306" t="s">
        <v>23</v>
      </c>
      <c r="P306" t="s">
        <v>54</v>
      </c>
      <c r="Q306" s="2">
        <v>45567</v>
      </c>
      <c r="R306" t="s">
        <v>54</v>
      </c>
      <c r="S306">
        <v>840</v>
      </c>
      <c r="T306">
        <v>1</v>
      </c>
    </row>
    <row r="307" spans="1:20" x14ac:dyDescent="0.25">
      <c r="A307" t="s">
        <v>450</v>
      </c>
      <c r="B307">
        <f t="shared" si="4"/>
        <v>1</v>
      </c>
      <c r="C307" t="s">
        <v>451</v>
      </c>
      <c r="D307" t="s">
        <v>477</v>
      </c>
      <c r="E307" s="1">
        <v>45568.426412037035</v>
      </c>
      <c r="F307" s="1">
        <v>45568.434282407405</v>
      </c>
      <c r="G307" t="s">
        <v>487</v>
      </c>
      <c r="H307" t="s">
        <v>479</v>
      </c>
      <c r="I307" s="2">
        <v>45568</v>
      </c>
      <c r="J307">
        <v>3</v>
      </c>
      <c r="K307" t="s">
        <v>20</v>
      </c>
      <c r="L307">
        <v>2</v>
      </c>
      <c r="M307" t="s">
        <v>21</v>
      </c>
      <c r="N307" t="s">
        <v>22</v>
      </c>
      <c r="O307" t="s">
        <v>23</v>
      </c>
      <c r="P307" t="s">
        <v>54</v>
      </c>
      <c r="Q307" s="2">
        <v>45568</v>
      </c>
      <c r="R307" t="s">
        <v>54</v>
      </c>
      <c r="S307">
        <v>880</v>
      </c>
      <c r="T307">
        <v>1</v>
      </c>
    </row>
    <row r="308" spans="1:20" x14ac:dyDescent="0.25">
      <c r="A308" t="s">
        <v>452</v>
      </c>
      <c r="B308">
        <f t="shared" si="4"/>
        <v>1</v>
      </c>
      <c r="C308" t="s">
        <v>451</v>
      </c>
      <c r="D308" t="s">
        <v>477</v>
      </c>
      <c r="E308" s="1">
        <v>45568.47996527778</v>
      </c>
      <c r="F308" s="1">
        <v>45568.489074074074</v>
      </c>
      <c r="G308" t="s">
        <v>487</v>
      </c>
      <c r="H308" t="s">
        <v>479</v>
      </c>
      <c r="I308" s="2">
        <v>45568</v>
      </c>
      <c r="J308">
        <v>3</v>
      </c>
      <c r="K308" t="s">
        <v>20</v>
      </c>
      <c r="L308">
        <v>2</v>
      </c>
      <c r="M308" t="s">
        <v>21</v>
      </c>
      <c r="N308" t="s">
        <v>22</v>
      </c>
      <c r="O308" t="s">
        <v>23</v>
      </c>
      <c r="P308" t="s">
        <v>54</v>
      </c>
      <c r="Q308" s="2">
        <v>45568</v>
      </c>
      <c r="R308" t="s">
        <v>54</v>
      </c>
      <c r="S308">
        <v>830</v>
      </c>
      <c r="T308">
        <v>1</v>
      </c>
    </row>
    <row r="309" spans="1:20" x14ac:dyDescent="0.25">
      <c r="A309" t="s">
        <v>453</v>
      </c>
      <c r="B309">
        <f t="shared" si="4"/>
        <v>1</v>
      </c>
      <c r="C309" t="s">
        <v>357</v>
      </c>
      <c r="D309" t="s">
        <v>477</v>
      </c>
      <c r="E309" s="1">
        <v>45567.559050925927</v>
      </c>
      <c r="F309" s="1">
        <v>45567.56927083333</v>
      </c>
      <c r="G309" t="s">
        <v>487</v>
      </c>
      <c r="H309" t="s">
        <v>479</v>
      </c>
      <c r="I309" s="2">
        <v>45567</v>
      </c>
      <c r="J309">
        <v>3</v>
      </c>
      <c r="K309" t="s">
        <v>20</v>
      </c>
      <c r="L309">
        <v>2</v>
      </c>
      <c r="M309" t="s">
        <v>21</v>
      </c>
      <c r="N309" t="s">
        <v>22</v>
      </c>
      <c r="O309" t="s">
        <v>23</v>
      </c>
      <c r="P309" t="s">
        <v>54</v>
      </c>
      <c r="Q309" s="2">
        <v>45567</v>
      </c>
      <c r="R309" t="s">
        <v>54</v>
      </c>
      <c r="S309">
        <v>860</v>
      </c>
      <c r="T309">
        <v>1</v>
      </c>
    </row>
    <row r="310" spans="1:20" x14ac:dyDescent="0.25">
      <c r="A310" t="s">
        <v>454</v>
      </c>
      <c r="B310">
        <f t="shared" si="4"/>
        <v>1</v>
      </c>
      <c r="C310" t="s">
        <v>357</v>
      </c>
      <c r="D310" t="s">
        <v>477</v>
      </c>
      <c r="E310" s="1">
        <v>45567.428402777776</v>
      </c>
      <c r="F310" s="1">
        <v>45567.437199074076</v>
      </c>
      <c r="G310" t="s">
        <v>487</v>
      </c>
      <c r="H310" t="s">
        <v>479</v>
      </c>
      <c r="I310" s="2">
        <v>45567</v>
      </c>
      <c r="J310">
        <v>3</v>
      </c>
      <c r="K310" t="s">
        <v>20</v>
      </c>
      <c r="L310">
        <v>2</v>
      </c>
      <c r="M310" t="s">
        <v>21</v>
      </c>
      <c r="N310" t="s">
        <v>22</v>
      </c>
      <c r="O310" t="s">
        <v>23</v>
      </c>
      <c r="P310" t="s">
        <v>54</v>
      </c>
      <c r="Q310" s="2">
        <v>45567</v>
      </c>
      <c r="R310" t="s">
        <v>54</v>
      </c>
      <c r="S310">
        <v>830</v>
      </c>
      <c r="T310">
        <v>1</v>
      </c>
    </row>
    <row r="311" spans="1:20" x14ac:dyDescent="0.25">
      <c r="A311" t="s">
        <v>455</v>
      </c>
      <c r="B311">
        <f t="shared" si="4"/>
        <v>1</v>
      </c>
      <c r="C311" t="s">
        <v>456</v>
      </c>
      <c r="D311" t="s">
        <v>477</v>
      </c>
      <c r="E311" s="1">
        <v>45545.452337962961</v>
      </c>
      <c r="F311" s="1">
        <v>45545.459803240738</v>
      </c>
      <c r="G311" t="s">
        <v>487</v>
      </c>
      <c r="H311" t="s">
        <v>479</v>
      </c>
      <c r="I311" s="2">
        <v>45545</v>
      </c>
      <c r="J311">
        <v>3</v>
      </c>
      <c r="K311" t="s">
        <v>20</v>
      </c>
      <c r="L311">
        <v>2</v>
      </c>
      <c r="M311" t="s">
        <v>21</v>
      </c>
      <c r="N311" t="s">
        <v>22</v>
      </c>
      <c r="O311" t="s">
        <v>23</v>
      </c>
      <c r="P311" t="s">
        <v>54</v>
      </c>
      <c r="Q311" s="2">
        <v>45545</v>
      </c>
      <c r="R311" t="s">
        <v>54</v>
      </c>
      <c r="S311">
        <v>830</v>
      </c>
      <c r="T311">
        <v>1</v>
      </c>
    </row>
    <row r="312" spans="1:20" x14ac:dyDescent="0.25">
      <c r="A312" t="s">
        <v>457</v>
      </c>
      <c r="B312">
        <f t="shared" si="4"/>
        <v>1</v>
      </c>
      <c r="C312" t="s">
        <v>456</v>
      </c>
      <c r="D312" t="s">
        <v>477</v>
      </c>
      <c r="E312" s="1">
        <v>45545.437905092593</v>
      </c>
      <c r="F312" s="1">
        <v>45545.44462962963</v>
      </c>
      <c r="G312" t="s">
        <v>487</v>
      </c>
      <c r="H312" t="s">
        <v>479</v>
      </c>
      <c r="I312" s="2">
        <v>45545</v>
      </c>
      <c r="J312">
        <v>3</v>
      </c>
      <c r="K312" t="s">
        <v>20</v>
      </c>
      <c r="L312">
        <v>2</v>
      </c>
      <c r="M312" t="s">
        <v>21</v>
      </c>
      <c r="N312" t="s">
        <v>22</v>
      </c>
      <c r="O312" t="s">
        <v>23</v>
      </c>
      <c r="P312" t="s">
        <v>54</v>
      </c>
      <c r="Q312" s="2">
        <v>45545</v>
      </c>
      <c r="R312" t="s">
        <v>54</v>
      </c>
      <c r="S312">
        <v>850</v>
      </c>
      <c r="T312">
        <v>1</v>
      </c>
    </row>
    <row r="313" spans="1:20" x14ac:dyDescent="0.25">
      <c r="A313" t="s">
        <v>458</v>
      </c>
      <c r="B313">
        <f t="shared" si="4"/>
        <v>1</v>
      </c>
      <c r="C313" t="s">
        <v>459</v>
      </c>
      <c r="D313" t="s">
        <v>477</v>
      </c>
      <c r="E313" s="1">
        <v>45540.481608796297</v>
      </c>
      <c r="F313" s="1">
        <v>45540.494768518518</v>
      </c>
      <c r="G313" t="s">
        <v>487</v>
      </c>
      <c r="H313" t="s">
        <v>479</v>
      </c>
      <c r="I313" s="2">
        <v>45540</v>
      </c>
      <c r="J313">
        <v>3</v>
      </c>
      <c r="K313" t="s">
        <v>20</v>
      </c>
      <c r="L313">
        <v>2</v>
      </c>
      <c r="M313" t="s">
        <v>21</v>
      </c>
      <c r="N313" t="s">
        <v>22</v>
      </c>
      <c r="O313" t="s">
        <v>23</v>
      </c>
      <c r="P313" t="s">
        <v>54</v>
      </c>
      <c r="Q313" s="2">
        <v>45540</v>
      </c>
      <c r="R313" t="s">
        <v>54</v>
      </c>
      <c r="S313">
        <v>830</v>
      </c>
      <c r="T313">
        <v>1</v>
      </c>
    </row>
    <row r="314" spans="1:20" x14ac:dyDescent="0.25">
      <c r="A314" t="s">
        <v>460</v>
      </c>
      <c r="B314">
        <f t="shared" si="4"/>
        <v>1</v>
      </c>
      <c r="C314" t="s">
        <v>461</v>
      </c>
      <c r="D314" t="s">
        <v>472</v>
      </c>
      <c r="E314" s="1">
        <v>45511.470266203702</v>
      </c>
      <c r="F314" s="1">
        <v>45511.477534722224</v>
      </c>
      <c r="G314" t="s">
        <v>500</v>
      </c>
      <c r="H314" t="s">
        <v>485</v>
      </c>
      <c r="I314" s="2">
        <v>45511</v>
      </c>
      <c r="J314">
        <v>3</v>
      </c>
      <c r="K314" t="s">
        <v>20</v>
      </c>
      <c r="L314">
        <v>5</v>
      </c>
      <c r="M314" t="s">
        <v>112</v>
      </c>
      <c r="N314" t="s">
        <v>113</v>
      </c>
      <c r="O314" t="s">
        <v>112</v>
      </c>
      <c r="P314" t="s">
        <v>114</v>
      </c>
      <c r="Q314" s="2">
        <v>45511</v>
      </c>
      <c r="R314" t="s">
        <v>114</v>
      </c>
      <c r="S314">
        <v>785</v>
      </c>
      <c r="T314">
        <v>1</v>
      </c>
    </row>
    <row r="315" spans="1:20" x14ac:dyDescent="0.25">
      <c r="A315" t="s">
        <v>460</v>
      </c>
      <c r="B315">
        <f t="shared" si="4"/>
        <v>0</v>
      </c>
      <c r="C315" t="s">
        <v>461</v>
      </c>
      <c r="D315" t="s">
        <v>475</v>
      </c>
      <c r="E315" s="1">
        <v>45511.508252314816</v>
      </c>
      <c r="F315" s="1">
        <v>45511.510706018518</v>
      </c>
      <c r="G315" t="s">
        <v>476</v>
      </c>
      <c r="H315" t="s">
        <v>476</v>
      </c>
      <c r="I315" s="2">
        <v>45511</v>
      </c>
      <c r="J315">
        <v>3</v>
      </c>
      <c r="K315" t="s">
        <v>20</v>
      </c>
      <c r="L315">
        <v>5</v>
      </c>
      <c r="M315" t="s">
        <v>112</v>
      </c>
      <c r="N315" t="s">
        <v>113</v>
      </c>
      <c r="O315" t="s">
        <v>112</v>
      </c>
      <c r="P315" t="s">
        <v>114</v>
      </c>
      <c r="Q315" s="2">
        <v>45511</v>
      </c>
      <c r="R315" t="s">
        <v>114</v>
      </c>
      <c r="S315">
        <v>785</v>
      </c>
      <c r="T315">
        <v>1</v>
      </c>
    </row>
    <row r="316" spans="1:20" x14ac:dyDescent="0.25">
      <c r="A316" t="s">
        <v>460</v>
      </c>
      <c r="B316">
        <f t="shared" si="4"/>
        <v>0</v>
      </c>
      <c r="C316" t="s">
        <v>461</v>
      </c>
      <c r="D316" t="s">
        <v>483</v>
      </c>
      <c r="E316" s="1">
        <v>45552.053668981483</v>
      </c>
      <c r="F316" s="1">
        <v>45552.14271990741</v>
      </c>
      <c r="G316" t="s">
        <v>484</v>
      </c>
      <c r="H316" t="s">
        <v>482</v>
      </c>
      <c r="I316" s="2">
        <v>45511</v>
      </c>
      <c r="J316">
        <v>3</v>
      </c>
      <c r="K316" t="s">
        <v>20</v>
      </c>
      <c r="L316">
        <v>5</v>
      </c>
      <c r="M316" t="s">
        <v>112</v>
      </c>
      <c r="N316" t="s">
        <v>113</v>
      </c>
      <c r="O316" t="s">
        <v>112</v>
      </c>
      <c r="P316" t="s">
        <v>114</v>
      </c>
      <c r="Q316" s="2">
        <v>45511</v>
      </c>
      <c r="R316" t="s">
        <v>114</v>
      </c>
      <c r="S316">
        <v>785</v>
      </c>
      <c r="T316">
        <v>1</v>
      </c>
    </row>
    <row r="317" spans="1:20" x14ac:dyDescent="0.25">
      <c r="A317" t="s">
        <v>460</v>
      </c>
      <c r="B317">
        <f t="shared" si="4"/>
        <v>0</v>
      </c>
      <c r="C317" t="s">
        <v>461</v>
      </c>
      <c r="D317" t="s">
        <v>477</v>
      </c>
      <c r="E317" s="1">
        <v>45558.17759259259</v>
      </c>
      <c r="F317" s="1">
        <v>45558.268101851849</v>
      </c>
      <c r="G317" t="s">
        <v>478</v>
      </c>
      <c r="H317" t="s">
        <v>479</v>
      </c>
      <c r="I317" s="2">
        <v>45511</v>
      </c>
      <c r="J317">
        <v>3</v>
      </c>
      <c r="K317" t="s">
        <v>20</v>
      </c>
      <c r="L317">
        <v>5</v>
      </c>
      <c r="M317" t="s">
        <v>112</v>
      </c>
      <c r="N317" t="s">
        <v>113</v>
      </c>
      <c r="O317" t="s">
        <v>112</v>
      </c>
      <c r="P317" t="s">
        <v>114</v>
      </c>
      <c r="Q317" s="2">
        <v>45511</v>
      </c>
      <c r="R317" t="s">
        <v>114</v>
      </c>
      <c r="S317">
        <v>785</v>
      </c>
      <c r="T317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E494-EEDB-42AE-A0FC-90F144EC8868}">
  <dimension ref="A1:C210"/>
  <sheetViews>
    <sheetView workbookViewId="0">
      <selection activeCell="G11" sqref="G11"/>
    </sheetView>
  </sheetViews>
  <sheetFormatPr defaultRowHeight="15" x14ac:dyDescent="0.25"/>
  <cols>
    <col min="1" max="1" width="16.28515625" bestFit="1" customWidth="1"/>
    <col min="2" max="2" width="36.7109375" bestFit="1" customWidth="1"/>
    <col min="3" max="3" width="17.42578125" customWidth="1"/>
  </cols>
  <sheetData>
    <row r="1" spans="1:3" x14ac:dyDescent="0.25">
      <c r="A1" t="s">
        <v>0</v>
      </c>
      <c r="B1" t="s">
        <v>8</v>
      </c>
      <c r="C1" t="s">
        <v>467</v>
      </c>
    </row>
    <row r="2" spans="1:3" x14ac:dyDescent="0.25">
      <c r="A2" t="s">
        <v>18</v>
      </c>
      <c r="B2" t="s">
        <v>472</v>
      </c>
      <c r="C2" s="1">
        <v>45199.433842592596</v>
      </c>
    </row>
    <row r="3" spans="1:3" x14ac:dyDescent="0.25">
      <c r="A3" t="s">
        <v>31</v>
      </c>
      <c r="B3" t="s">
        <v>472</v>
      </c>
      <c r="C3" s="1">
        <v>45147.639166666668</v>
      </c>
    </row>
    <row r="4" spans="1:3" x14ac:dyDescent="0.25">
      <c r="A4" t="s">
        <v>34</v>
      </c>
      <c r="B4" t="s">
        <v>472</v>
      </c>
      <c r="C4" s="1">
        <v>45153.544293981482</v>
      </c>
    </row>
    <row r="5" spans="1:3" x14ac:dyDescent="0.25">
      <c r="A5" t="s">
        <v>37</v>
      </c>
      <c r="B5" t="s">
        <v>472</v>
      </c>
      <c r="C5" s="1">
        <v>45550.568229166667</v>
      </c>
    </row>
    <row r="6" spans="1:3" x14ac:dyDescent="0.25">
      <c r="A6" t="s">
        <v>46</v>
      </c>
      <c r="B6" t="s">
        <v>472</v>
      </c>
      <c r="C6" s="1">
        <v>45175.711273148147</v>
      </c>
    </row>
    <row r="7" spans="1:3" x14ac:dyDescent="0.25">
      <c r="A7" t="s">
        <v>48</v>
      </c>
      <c r="B7" t="s">
        <v>472</v>
      </c>
      <c r="C7" s="1">
        <v>45549.313761574071</v>
      </c>
    </row>
    <row r="8" spans="1:3" x14ac:dyDescent="0.25">
      <c r="A8" t="s">
        <v>50</v>
      </c>
      <c r="B8" t="s">
        <v>472</v>
      </c>
      <c r="C8" s="1">
        <v>45550.412766203706</v>
      </c>
    </row>
    <row r="9" spans="1:3" x14ac:dyDescent="0.25">
      <c r="A9" t="s">
        <v>52</v>
      </c>
      <c r="B9" t="s">
        <v>477</v>
      </c>
      <c r="C9" s="1">
        <v>45182.252581018518</v>
      </c>
    </row>
    <row r="10" spans="1:3" x14ac:dyDescent="0.25">
      <c r="A10" t="s">
        <v>55</v>
      </c>
      <c r="B10" t="s">
        <v>477</v>
      </c>
      <c r="C10" s="1">
        <v>45179.629201388889</v>
      </c>
    </row>
    <row r="11" spans="1:3" x14ac:dyDescent="0.25">
      <c r="A11" t="s">
        <v>57</v>
      </c>
      <c r="B11" t="s">
        <v>477</v>
      </c>
      <c r="C11" s="1">
        <v>45177.534884259258</v>
      </c>
    </row>
    <row r="12" spans="1:3" x14ac:dyDescent="0.25">
      <c r="A12" t="s">
        <v>60</v>
      </c>
      <c r="B12" t="s">
        <v>477</v>
      </c>
      <c r="C12" s="1">
        <v>45179.387141203704</v>
      </c>
    </row>
    <row r="13" spans="1:3" x14ac:dyDescent="0.25">
      <c r="A13" t="s">
        <v>62</v>
      </c>
      <c r="B13" t="s">
        <v>477</v>
      </c>
      <c r="C13" s="1">
        <v>45178.496458333335</v>
      </c>
    </row>
    <row r="14" spans="1:3" x14ac:dyDescent="0.25">
      <c r="A14" t="s">
        <v>66</v>
      </c>
      <c r="B14" t="s">
        <v>477</v>
      </c>
      <c r="C14" s="1">
        <v>45191.311550925922</v>
      </c>
    </row>
    <row r="15" spans="1:3" x14ac:dyDescent="0.25">
      <c r="A15" t="s">
        <v>69</v>
      </c>
      <c r="B15" t="s">
        <v>477</v>
      </c>
      <c r="C15" s="1">
        <v>45190.430694444447</v>
      </c>
    </row>
    <row r="16" spans="1:3" x14ac:dyDescent="0.25">
      <c r="A16" t="s">
        <v>70</v>
      </c>
      <c r="B16" t="s">
        <v>477</v>
      </c>
      <c r="C16" s="1">
        <v>45133.254062499997</v>
      </c>
    </row>
    <row r="17" spans="1:3" x14ac:dyDescent="0.25">
      <c r="A17" t="s">
        <v>72</v>
      </c>
      <c r="B17" t="s">
        <v>477</v>
      </c>
      <c r="C17" s="1">
        <v>45184.379305555558</v>
      </c>
    </row>
    <row r="18" spans="1:3" x14ac:dyDescent="0.25">
      <c r="A18" t="s">
        <v>74</v>
      </c>
      <c r="B18" t="s">
        <v>477</v>
      </c>
      <c r="C18" s="1">
        <v>45183.650092592594</v>
      </c>
    </row>
    <row r="19" spans="1:3" x14ac:dyDescent="0.25">
      <c r="A19" t="s">
        <v>77</v>
      </c>
      <c r="B19" t="s">
        <v>477</v>
      </c>
      <c r="C19" s="1">
        <v>45186.53361111111</v>
      </c>
    </row>
    <row r="20" spans="1:3" x14ac:dyDescent="0.25">
      <c r="A20" t="s">
        <v>79</v>
      </c>
      <c r="B20" t="s">
        <v>477</v>
      </c>
      <c r="C20" s="1">
        <v>45185.571250000001</v>
      </c>
    </row>
    <row r="21" spans="1:3" x14ac:dyDescent="0.25">
      <c r="A21" t="s">
        <v>80</v>
      </c>
      <c r="B21" t="s">
        <v>477</v>
      </c>
      <c r="C21" s="1">
        <v>44848.664652777778</v>
      </c>
    </row>
    <row r="22" spans="1:3" x14ac:dyDescent="0.25">
      <c r="A22" t="s">
        <v>82</v>
      </c>
      <c r="B22" t="s">
        <v>477</v>
      </c>
      <c r="C22" s="1">
        <v>45183.41946759259</v>
      </c>
    </row>
    <row r="23" spans="1:3" x14ac:dyDescent="0.25">
      <c r="A23" t="s">
        <v>83</v>
      </c>
      <c r="B23" t="s">
        <v>477</v>
      </c>
      <c r="C23" s="1">
        <v>45182.571099537039</v>
      </c>
    </row>
    <row r="24" spans="1:3" x14ac:dyDescent="0.25">
      <c r="A24" t="s">
        <v>85</v>
      </c>
      <c r="B24" t="s">
        <v>477</v>
      </c>
      <c r="C24" s="1">
        <v>44478.443726851852</v>
      </c>
    </row>
    <row r="25" spans="1:3" x14ac:dyDescent="0.25">
      <c r="A25" t="s">
        <v>87</v>
      </c>
      <c r="B25" t="s">
        <v>472</v>
      </c>
      <c r="C25" s="1">
        <v>45542.716168981482</v>
      </c>
    </row>
    <row r="26" spans="1:3" x14ac:dyDescent="0.25">
      <c r="A26" t="s">
        <v>90</v>
      </c>
      <c r="B26" t="s">
        <v>489</v>
      </c>
      <c r="C26" s="1">
        <v>45518.585821759261</v>
      </c>
    </row>
    <row r="27" spans="1:3" x14ac:dyDescent="0.25">
      <c r="A27" t="s">
        <v>92</v>
      </c>
      <c r="B27" t="s">
        <v>472</v>
      </c>
      <c r="C27" s="1">
        <v>45547.418229166666</v>
      </c>
    </row>
    <row r="28" spans="1:3" x14ac:dyDescent="0.25">
      <c r="A28" t="s">
        <v>94</v>
      </c>
      <c r="B28" t="s">
        <v>497</v>
      </c>
      <c r="C28" s="1">
        <v>45522.578981481478</v>
      </c>
    </row>
    <row r="29" spans="1:3" x14ac:dyDescent="0.25">
      <c r="A29" t="s">
        <v>103</v>
      </c>
      <c r="B29" t="s">
        <v>489</v>
      </c>
      <c r="C29" s="1">
        <v>45535.417800925927</v>
      </c>
    </row>
    <row r="30" spans="1:3" x14ac:dyDescent="0.25">
      <c r="A30" t="s">
        <v>105</v>
      </c>
      <c r="B30" t="s">
        <v>472</v>
      </c>
      <c r="C30" s="1">
        <v>45567.61042824074</v>
      </c>
    </row>
    <row r="31" spans="1:3" x14ac:dyDescent="0.25">
      <c r="A31" t="s">
        <v>110</v>
      </c>
      <c r="B31" t="s">
        <v>472</v>
      </c>
      <c r="C31" s="1">
        <v>45530.554293981484</v>
      </c>
    </row>
    <row r="32" spans="1:3" x14ac:dyDescent="0.25">
      <c r="A32" t="s">
        <v>115</v>
      </c>
      <c r="B32" t="s">
        <v>472</v>
      </c>
      <c r="C32" s="1">
        <v>45534.520451388889</v>
      </c>
    </row>
    <row r="33" spans="1:3" x14ac:dyDescent="0.25">
      <c r="A33" t="s">
        <v>118</v>
      </c>
      <c r="B33" t="s">
        <v>477</v>
      </c>
      <c r="C33" s="1">
        <v>45207.41878472222</v>
      </c>
    </row>
    <row r="34" spans="1:3" x14ac:dyDescent="0.25">
      <c r="A34" t="s">
        <v>120</v>
      </c>
      <c r="B34" t="s">
        <v>477</v>
      </c>
      <c r="C34" s="1">
        <v>45207.438009259262</v>
      </c>
    </row>
    <row r="35" spans="1:3" x14ac:dyDescent="0.25">
      <c r="A35" t="s">
        <v>121</v>
      </c>
      <c r="B35" t="s">
        <v>477</v>
      </c>
      <c r="C35" s="1">
        <v>45207.454340277778</v>
      </c>
    </row>
    <row r="36" spans="1:3" x14ac:dyDescent="0.25">
      <c r="A36" t="s">
        <v>122</v>
      </c>
      <c r="B36" t="s">
        <v>477</v>
      </c>
      <c r="C36" s="1">
        <v>45387.687476851854</v>
      </c>
    </row>
    <row r="37" spans="1:3" x14ac:dyDescent="0.25">
      <c r="A37" t="s">
        <v>124</v>
      </c>
      <c r="B37" t="s">
        <v>477</v>
      </c>
      <c r="C37" s="1">
        <v>45370.872349537036</v>
      </c>
    </row>
    <row r="38" spans="1:3" x14ac:dyDescent="0.25">
      <c r="A38" t="s">
        <v>126</v>
      </c>
      <c r="B38" t="s">
        <v>477</v>
      </c>
      <c r="C38" s="1">
        <v>45384.474317129629</v>
      </c>
    </row>
    <row r="39" spans="1:3" x14ac:dyDescent="0.25">
      <c r="A39" t="s">
        <v>128</v>
      </c>
      <c r="B39" t="s">
        <v>477</v>
      </c>
      <c r="C39" s="1">
        <v>45205.593217592592</v>
      </c>
    </row>
    <row r="40" spans="1:3" x14ac:dyDescent="0.25">
      <c r="A40" t="s">
        <v>130</v>
      </c>
      <c r="B40" t="s">
        <v>477</v>
      </c>
      <c r="C40" s="1">
        <v>45188.597025462965</v>
      </c>
    </row>
    <row r="41" spans="1:3" x14ac:dyDescent="0.25">
      <c r="A41" t="s">
        <v>132</v>
      </c>
      <c r="B41" t="s">
        <v>477</v>
      </c>
      <c r="C41" s="1">
        <v>45242.610879629632</v>
      </c>
    </row>
    <row r="42" spans="1:3" x14ac:dyDescent="0.25">
      <c r="A42" t="s">
        <v>134</v>
      </c>
      <c r="B42" t="s">
        <v>477</v>
      </c>
      <c r="C42" s="1">
        <v>45240.482476851852</v>
      </c>
    </row>
    <row r="43" spans="1:3" x14ac:dyDescent="0.25">
      <c r="A43" t="s">
        <v>136</v>
      </c>
      <c r="B43" t="s">
        <v>477</v>
      </c>
      <c r="C43" s="1">
        <v>45241.521481481483</v>
      </c>
    </row>
    <row r="44" spans="1:3" x14ac:dyDescent="0.25">
      <c r="A44" t="s">
        <v>138</v>
      </c>
      <c r="B44" t="s">
        <v>477</v>
      </c>
      <c r="C44" s="1">
        <v>45203.460706018515</v>
      </c>
    </row>
    <row r="45" spans="1:3" x14ac:dyDescent="0.25">
      <c r="A45" t="s">
        <v>140</v>
      </c>
      <c r="B45" t="s">
        <v>477</v>
      </c>
      <c r="C45" s="1">
        <v>45202.60125</v>
      </c>
    </row>
    <row r="46" spans="1:3" x14ac:dyDescent="0.25">
      <c r="A46" t="s">
        <v>142</v>
      </c>
      <c r="B46" t="s">
        <v>477</v>
      </c>
      <c r="C46" s="1">
        <v>45204.515613425923</v>
      </c>
    </row>
    <row r="47" spans="1:3" x14ac:dyDescent="0.25">
      <c r="A47" t="s">
        <v>144</v>
      </c>
      <c r="B47" t="s">
        <v>477</v>
      </c>
      <c r="C47" s="1">
        <v>45204.380208333336</v>
      </c>
    </row>
    <row r="48" spans="1:3" x14ac:dyDescent="0.25">
      <c r="A48" t="s">
        <v>145</v>
      </c>
      <c r="B48" t="s">
        <v>477</v>
      </c>
      <c r="C48" s="1">
        <v>45203.497291666667</v>
      </c>
    </row>
    <row r="49" spans="1:3" x14ac:dyDescent="0.25">
      <c r="A49" t="s">
        <v>146</v>
      </c>
      <c r="B49" t="s">
        <v>477</v>
      </c>
      <c r="C49" s="1">
        <v>45415.473252314812</v>
      </c>
    </row>
    <row r="50" spans="1:3" x14ac:dyDescent="0.25">
      <c r="A50" t="s">
        <v>148</v>
      </c>
      <c r="B50" t="s">
        <v>477</v>
      </c>
      <c r="C50" s="1">
        <v>45208.580590277779</v>
      </c>
    </row>
    <row r="51" spans="1:3" x14ac:dyDescent="0.25">
      <c r="A51" t="s">
        <v>150</v>
      </c>
      <c r="B51" t="s">
        <v>477</v>
      </c>
      <c r="C51" s="1">
        <v>45209.44462962963</v>
      </c>
    </row>
    <row r="52" spans="1:3" x14ac:dyDescent="0.25">
      <c r="A52" t="s">
        <v>152</v>
      </c>
      <c r="B52" t="s">
        <v>477</v>
      </c>
      <c r="C52" s="1">
        <v>45209.575497685182</v>
      </c>
    </row>
    <row r="53" spans="1:3" x14ac:dyDescent="0.25">
      <c r="A53" t="s">
        <v>153</v>
      </c>
      <c r="B53" t="s">
        <v>477</v>
      </c>
      <c r="C53" s="1">
        <v>45201.455034722225</v>
      </c>
    </row>
    <row r="54" spans="1:3" x14ac:dyDescent="0.25">
      <c r="A54" t="s">
        <v>155</v>
      </c>
      <c r="B54" t="s">
        <v>477</v>
      </c>
      <c r="C54" s="1">
        <v>45202.583414351851</v>
      </c>
    </row>
    <row r="55" spans="1:3" x14ac:dyDescent="0.25">
      <c r="A55" t="s">
        <v>156</v>
      </c>
      <c r="B55" t="s">
        <v>477</v>
      </c>
      <c r="C55" s="1">
        <v>45186.729016203702</v>
      </c>
    </row>
    <row r="56" spans="1:3" x14ac:dyDescent="0.25">
      <c r="A56" t="s">
        <v>158</v>
      </c>
      <c r="B56" t="s">
        <v>477</v>
      </c>
      <c r="C56" s="1">
        <v>45186.380173611113</v>
      </c>
    </row>
    <row r="57" spans="1:3" x14ac:dyDescent="0.25">
      <c r="A57" t="s">
        <v>159</v>
      </c>
      <c r="B57" t="s">
        <v>477</v>
      </c>
      <c r="C57" s="1">
        <v>45225.490312499998</v>
      </c>
    </row>
    <row r="58" spans="1:3" x14ac:dyDescent="0.25">
      <c r="A58" t="s">
        <v>161</v>
      </c>
      <c r="B58" t="s">
        <v>477</v>
      </c>
      <c r="C58" s="1">
        <v>45223.67391203704</v>
      </c>
    </row>
    <row r="59" spans="1:3" x14ac:dyDescent="0.25">
      <c r="A59" t="s">
        <v>163</v>
      </c>
      <c r="B59" t="s">
        <v>477</v>
      </c>
      <c r="C59" s="1">
        <v>45222.504131944443</v>
      </c>
    </row>
    <row r="60" spans="1:3" x14ac:dyDescent="0.25">
      <c r="A60" t="s">
        <v>165</v>
      </c>
      <c r="B60" t="s">
        <v>477</v>
      </c>
      <c r="C60" s="1">
        <v>45194.413032407407</v>
      </c>
    </row>
    <row r="61" spans="1:3" x14ac:dyDescent="0.25">
      <c r="A61" t="s">
        <v>167</v>
      </c>
      <c r="B61" t="s">
        <v>477</v>
      </c>
      <c r="C61" s="1">
        <v>45193.587337962963</v>
      </c>
    </row>
    <row r="62" spans="1:3" x14ac:dyDescent="0.25">
      <c r="A62" t="s">
        <v>169</v>
      </c>
      <c r="B62" t="s">
        <v>477</v>
      </c>
      <c r="C62" s="1">
        <v>45215.585810185185</v>
      </c>
    </row>
    <row r="63" spans="1:3" x14ac:dyDescent="0.25">
      <c r="A63" t="s">
        <v>171</v>
      </c>
      <c r="B63" t="s">
        <v>477</v>
      </c>
      <c r="C63" s="1">
        <v>45215.428831018522</v>
      </c>
    </row>
    <row r="64" spans="1:3" x14ac:dyDescent="0.25">
      <c r="A64" t="s">
        <v>172</v>
      </c>
      <c r="B64" t="s">
        <v>477</v>
      </c>
      <c r="C64" s="1">
        <v>45214.585069444445</v>
      </c>
    </row>
    <row r="65" spans="1:3" x14ac:dyDescent="0.25">
      <c r="A65" t="s">
        <v>174</v>
      </c>
      <c r="B65" t="s">
        <v>477</v>
      </c>
      <c r="C65" s="1">
        <v>45215.614907407406</v>
      </c>
    </row>
    <row r="66" spans="1:3" x14ac:dyDescent="0.25">
      <c r="A66" t="s">
        <v>175</v>
      </c>
      <c r="B66" t="s">
        <v>477</v>
      </c>
      <c r="C66" s="1">
        <v>45196.405277777776</v>
      </c>
    </row>
    <row r="67" spans="1:3" x14ac:dyDescent="0.25">
      <c r="A67" t="s">
        <v>177</v>
      </c>
      <c r="B67" t="s">
        <v>477</v>
      </c>
      <c r="C67" s="1">
        <v>45200.478009259263</v>
      </c>
    </row>
    <row r="68" spans="1:3" x14ac:dyDescent="0.25">
      <c r="A68" t="s">
        <v>179</v>
      </c>
      <c r="B68" t="s">
        <v>477</v>
      </c>
      <c r="C68" s="1">
        <v>45200.694502314815</v>
      </c>
    </row>
    <row r="69" spans="1:3" x14ac:dyDescent="0.25">
      <c r="A69" t="s">
        <v>180</v>
      </c>
      <c r="B69" t="s">
        <v>477</v>
      </c>
      <c r="C69" s="1">
        <v>45200.43178240741</v>
      </c>
    </row>
    <row r="70" spans="1:3" x14ac:dyDescent="0.25">
      <c r="A70" t="s">
        <v>181</v>
      </c>
      <c r="B70" t="s">
        <v>477</v>
      </c>
      <c r="C70" s="1">
        <v>45217.592442129629</v>
      </c>
    </row>
    <row r="71" spans="1:3" x14ac:dyDescent="0.25">
      <c r="A71" t="s">
        <v>183</v>
      </c>
      <c r="B71" t="s">
        <v>477</v>
      </c>
      <c r="C71" s="1">
        <v>45219.425115740742</v>
      </c>
    </row>
    <row r="72" spans="1:3" x14ac:dyDescent="0.25">
      <c r="A72" t="s">
        <v>185</v>
      </c>
      <c r="B72" t="s">
        <v>477</v>
      </c>
      <c r="C72" s="1">
        <v>45219.419131944444</v>
      </c>
    </row>
    <row r="73" spans="1:3" x14ac:dyDescent="0.25">
      <c r="A73" t="s">
        <v>186</v>
      </c>
      <c r="B73" t="s">
        <v>477</v>
      </c>
      <c r="C73" s="1">
        <v>45220.53670138889</v>
      </c>
    </row>
    <row r="74" spans="1:3" x14ac:dyDescent="0.25">
      <c r="A74" t="s">
        <v>188</v>
      </c>
      <c r="B74" t="s">
        <v>477</v>
      </c>
      <c r="C74" s="1">
        <v>45197.607349537036</v>
      </c>
    </row>
    <row r="75" spans="1:3" x14ac:dyDescent="0.25">
      <c r="A75" t="s">
        <v>190</v>
      </c>
      <c r="B75" t="s">
        <v>477</v>
      </c>
      <c r="C75" s="1">
        <v>45197.457280092596</v>
      </c>
    </row>
    <row r="76" spans="1:3" x14ac:dyDescent="0.25">
      <c r="A76" t="s">
        <v>191</v>
      </c>
      <c r="B76" t="s">
        <v>477</v>
      </c>
      <c r="C76" s="1">
        <v>45198.498043981483</v>
      </c>
    </row>
    <row r="77" spans="1:3" x14ac:dyDescent="0.25">
      <c r="A77" t="s">
        <v>193</v>
      </c>
      <c r="B77" t="s">
        <v>477</v>
      </c>
      <c r="C77" s="1">
        <v>45210.586006944446</v>
      </c>
    </row>
    <row r="78" spans="1:3" x14ac:dyDescent="0.25">
      <c r="A78" t="s">
        <v>195</v>
      </c>
      <c r="B78" t="s">
        <v>477</v>
      </c>
      <c r="C78" s="1">
        <v>45213.609942129631</v>
      </c>
    </row>
    <row r="79" spans="1:3" x14ac:dyDescent="0.25">
      <c r="A79" t="s">
        <v>197</v>
      </c>
      <c r="B79" t="s">
        <v>477</v>
      </c>
      <c r="C79" s="1">
        <v>45213.452268518522</v>
      </c>
    </row>
    <row r="80" spans="1:3" x14ac:dyDescent="0.25">
      <c r="A80" t="s">
        <v>198</v>
      </c>
      <c r="B80" t="s">
        <v>477</v>
      </c>
      <c r="C80" s="1">
        <v>45213.645497685182</v>
      </c>
    </row>
    <row r="81" spans="1:3" x14ac:dyDescent="0.25">
      <c r="A81" t="s">
        <v>200</v>
      </c>
      <c r="B81" t="s">
        <v>477</v>
      </c>
      <c r="C81" s="1">
        <v>45198.448877314811</v>
      </c>
    </row>
    <row r="82" spans="1:3" x14ac:dyDescent="0.25">
      <c r="A82" t="s">
        <v>201</v>
      </c>
      <c r="B82" t="s">
        <v>477</v>
      </c>
      <c r="C82" s="1">
        <v>45199.422534722224</v>
      </c>
    </row>
    <row r="83" spans="1:3" x14ac:dyDescent="0.25">
      <c r="A83" t="s">
        <v>203</v>
      </c>
      <c r="B83" t="s">
        <v>477</v>
      </c>
      <c r="C83" s="1">
        <v>45199.528715277775</v>
      </c>
    </row>
    <row r="84" spans="1:3" x14ac:dyDescent="0.25">
      <c r="A84" t="s">
        <v>204</v>
      </c>
      <c r="B84" t="s">
        <v>477</v>
      </c>
      <c r="C84" s="1">
        <v>45188.370162037034</v>
      </c>
    </row>
    <row r="85" spans="1:3" x14ac:dyDescent="0.25">
      <c r="A85" t="s">
        <v>207</v>
      </c>
      <c r="B85" t="s">
        <v>489</v>
      </c>
      <c r="C85" s="1">
        <v>45547.463912037034</v>
      </c>
    </row>
    <row r="86" spans="1:3" x14ac:dyDescent="0.25">
      <c r="A86" t="s">
        <v>212</v>
      </c>
      <c r="B86" t="s">
        <v>472</v>
      </c>
      <c r="C86" s="1">
        <v>45529.87804398148</v>
      </c>
    </row>
    <row r="87" spans="1:3" x14ac:dyDescent="0.25">
      <c r="A87" t="s">
        <v>214</v>
      </c>
      <c r="B87" t="s">
        <v>489</v>
      </c>
      <c r="C87" s="1">
        <v>45535.403020833335</v>
      </c>
    </row>
    <row r="88" spans="1:3" x14ac:dyDescent="0.25">
      <c r="A88" t="s">
        <v>216</v>
      </c>
      <c r="B88" t="s">
        <v>472</v>
      </c>
      <c r="C88" s="1">
        <v>45521.353101851855</v>
      </c>
    </row>
    <row r="89" spans="1:3" x14ac:dyDescent="0.25">
      <c r="A89" t="s">
        <v>218</v>
      </c>
      <c r="B89" t="s">
        <v>472</v>
      </c>
      <c r="C89" s="1">
        <v>45522.423981481479</v>
      </c>
    </row>
    <row r="90" spans="1:3" x14ac:dyDescent="0.25">
      <c r="A90" t="s">
        <v>220</v>
      </c>
      <c r="B90" t="s">
        <v>497</v>
      </c>
      <c r="C90" s="1">
        <v>45522.578888888886</v>
      </c>
    </row>
    <row r="91" spans="1:3" x14ac:dyDescent="0.25">
      <c r="A91" t="s">
        <v>222</v>
      </c>
      <c r="B91" t="s">
        <v>489</v>
      </c>
      <c r="C91" s="1">
        <v>45545.400937500002</v>
      </c>
    </row>
    <row r="92" spans="1:3" x14ac:dyDescent="0.25">
      <c r="A92" t="s">
        <v>223</v>
      </c>
      <c r="B92" t="s">
        <v>497</v>
      </c>
      <c r="C92" s="1">
        <v>45535.285127314812</v>
      </c>
    </row>
    <row r="93" spans="1:3" x14ac:dyDescent="0.25">
      <c r="A93" t="s">
        <v>224</v>
      </c>
      <c r="B93" t="s">
        <v>497</v>
      </c>
      <c r="C93" s="1">
        <v>45552.107777777775</v>
      </c>
    </row>
    <row r="94" spans="1:3" x14ac:dyDescent="0.25">
      <c r="A94" t="s">
        <v>228</v>
      </c>
      <c r="B94" t="s">
        <v>475</v>
      </c>
      <c r="C94" s="1">
        <v>45171.100231481483</v>
      </c>
    </row>
    <row r="95" spans="1:3" x14ac:dyDescent="0.25">
      <c r="A95" t="s">
        <v>248</v>
      </c>
      <c r="B95" t="s">
        <v>472</v>
      </c>
      <c r="C95" s="1">
        <v>45551.280451388891</v>
      </c>
    </row>
    <row r="96" spans="1:3" x14ac:dyDescent="0.25">
      <c r="A96" t="s">
        <v>259</v>
      </c>
      <c r="B96" t="s">
        <v>472</v>
      </c>
      <c r="C96" s="1">
        <v>45146.284178240741</v>
      </c>
    </row>
    <row r="97" spans="1:3" x14ac:dyDescent="0.25">
      <c r="A97" t="s">
        <v>261</v>
      </c>
      <c r="B97" t="s">
        <v>489</v>
      </c>
      <c r="C97" s="1">
        <v>45541.374027777776</v>
      </c>
    </row>
    <row r="98" spans="1:3" x14ac:dyDescent="0.25">
      <c r="A98" t="s">
        <v>263</v>
      </c>
      <c r="B98" t="s">
        <v>472</v>
      </c>
      <c r="C98" s="1">
        <v>45162.307442129626</v>
      </c>
    </row>
    <row r="99" spans="1:3" x14ac:dyDescent="0.25">
      <c r="A99" t="s">
        <v>265</v>
      </c>
      <c r="B99" t="s">
        <v>472</v>
      </c>
      <c r="C99" s="1">
        <v>45526.348715277774</v>
      </c>
    </row>
    <row r="100" spans="1:3" x14ac:dyDescent="0.25">
      <c r="A100" t="s">
        <v>267</v>
      </c>
      <c r="B100" t="s">
        <v>489</v>
      </c>
      <c r="C100" s="1">
        <v>45178.410844907405</v>
      </c>
    </row>
    <row r="101" spans="1:3" x14ac:dyDescent="0.25">
      <c r="A101" t="s">
        <v>269</v>
      </c>
      <c r="B101" t="s">
        <v>472</v>
      </c>
      <c r="C101" s="1">
        <v>45195.440578703703</v>
      </c>
    </row>
    <row r="102" spans="1:3" x14ac:dyDescent="0.25">
      <c r="A102" t="s">
        <v>291</v>
      </c>
      <c r="B102" t="s">
        <v>477</v>
      </c>
      <c r="C102" s="1">
        <v>45609.490949074076</v>
      </c>
    </row>
    <row r="103" spans="1:3" x14ac:dyDescent="0.25">
      <c r="A103" t="s">
        <v>295</v>
      </c>
      <c r="B103" t="s">
        <v>477</v>
      </c>
      <c r="C103" s="1">
        <v>45240.482511574075</v>
      </c>
    </row>
    <row r="104" spans="1:3" x14ac:dyDescent="0.25">
      <c r="A104" t="s">
        <v>297</v>
      </c>
      <c r="B104" t="s">
        <v>477</v>
      </c>
      <c r="C104" s="1">
        <v>45238.357442129629</v>
      </c>
    </row>
    <row r="105" spans="1:3" x14ac:dyDescent="0.25">
      <c r="A105" t="s">
        <v>298</v>
      </c>
      <c r="B105" t="s">
        <v>477</v>
      </c>
      <c r="C105" s="1">
        <v>45238.696608796294</v>
      </c>
    </row>
    <row r="106" spans="1:3" x14ac:dyDescent="0.25">
      <c r="A106" t="s">
        <v>299</v>
      </c>
      <c r="B106" t="s">
        <v>477</v>
      </c>
      <c r="C106" s="1">
        <v>45237.818368055552</v>
      </c>
    </row>
    <row r="107" spans="1:3" x14ac:dyDescent="0.25">
      <c r="A107" t="s">
        <v>300</v>
      </c>
      <c r="B107" t="s">
        <v>489</v>
      </c>
      <c r="C107" s="1">
        <v>45152.355949074074</v>
      </c>
    </row>
    <row r="108" spans="1:3" x14ac:dyDescent="0.25">
      <c r="A108" t="s">
        <v>302</v>
      </c>
      <c r="B108" t="s">
        <v>489</v>
      </c>
      <c r="C108" s="1">
        <v>45153.414606481485</v>
      </c>
    </row>
    <row r="109" spans="1:3" x14ac:dyDescent="0.25">
      <c r="A109" t="s">
        <v>307</v>
      </c>
      <c r="B109" t="s">
        <v>477</v>
      </c>
      <c r="C109" s="1">
        <v>45735.480706018519</v>
      </c>
    </row>
    <row r="110" spans="1:3" x14ac:dyDescent="0.25">
      <c r="A110" t="s">
        <v>309</v>
      </c>
      <c r="B110" t="s">
        <v>477</v>
      </c>
      <c r="C110" s="1">
        <v>45744.50986111111</v>
      </c>
    </row>
    <row r="111" spans="1:3" x14ac:dyDescent="0.25">
      <c r="A111" t="s">
        <v>311</v>
      </c>
      <c r="B111" t="s">
        <v>477</v>
      </c>
      <c r="C111" s="1">
        <v>45734.591273148151</v>
      </c>
    </row>
    <row r="112" spans="1:3" x14ac:dyDescent="0.25">
      <c r="A112" t="s">
        <v>313</v>
      </c>
      <c r="B112" t="s">
        <v>477</v>
      </c>
      <c r="C112" s="1">
        <v>45609.765856481485</v>
      </c>
    </row>
    <row r="113" spans="1:3" x14ac:dyDescent="0.25">
      <c r="A113" t="s">
        <v>315</v>
      </c>
      <c r="B113" t="s">
        <v>477</v>
      </c>
      <c r="C113" s="1">
        <v>45603.69699074074</v>
      </c>
    </row>
    <row r="114" spans="1:3" x14ac:dyDescent="0.25">
      <c r="A114" t="s">
        <v>317</v>
      </c>
      <c r="B114" t="s">
        <v>477</v>
      </c>
      <c r="C114" s="1">
        <v>45607.728784722225</v>
      </c>
    </row>
    <row r="115" spans="1:3" x14ac:dyDescent="0.25">
      <c r="A115" t="s">
        <v>319</v>
      </c>
      <c r="B115" t="s">
        <v>477</v>
      </c>
      <c r="C115" s="1">
        <v>45607.572002314817</v>
      </c>
    </row>
    <row r="116" spans="1:3" x14ac:dyDescent="0.25">
      <c r="A116" t="s">
        <v>320</v>
      </c>
      <c r="B116" t="s">
        <v>477</v>
      </c>
      <c r="C116" s="1">
        <v>45604.653229166666</v>
      </c>
    </row>
    <row r="117" spans="1:3" x14ac:dyDescent="0.25">
      <c r="A117" t="s">
        <v>322</v>
      </c>
      <c r="B117" t="s">
        <v>477</v>
      </c>
      <c r="C117" s="1">
        <v>45609.698842592596</v>
      </c>
    </row>
    <row r="118" spans="1:3" x14ac:dyDescent="0.25">
      <c r="A118" t="s">
        <v>323</v>
      </c>
      <c r="B118" t="s">
        <v>477</v>
      </c>
      <c r="C118" s="1">
        <v>45581.42292824074</v>
      </c>
    </row>
    <row r="119" spans="1:3" x14ac:dyDescent="0.25">
      <c r="A119" t="s">
        <v>325</v>
      </c>
      <c r="B119" t="s">
        <v>477</v>
      </c>
      <c r="C119" s="1">
        <v>45598.408460648148</v>
      </c>
    </row>
    <row r="120" spans="1:3" x14ac:dyDescent="0.25">
      <c r="A120" t="s">
        <v>327</v>
      </c>
      <c r="B120" t="s">
        <v>477</v>
      </c>
      <c r="C120" s="1">
        <v>45596.522962962961</v>
      </c>
    </row>
    <row r="121" spans="1:3" x14ac:dyDescent="0.25">
      <c r="A121" t="s">
        <v>329</v>
      </c>
      <c r="B121" t="s">
        <v>477</v>
      </c>
      <c r="C121" s="1">
        <v>45596.567812499998</v>
      </c>
    </row>
    <row r="122" spans="1:3" x14ac:dyDescent="0.25">
      <c r="A122" t="s">
        <v>330</v>
      </c>
      <c r="B122" t="s">
        <v>477</v>
      </c>
      <c r="C122" s="1">
        <v>45599.434629629628</v>
      </c>
    </row>
    <row r="123" spans="1:3" x14ac:dyDescent="0.25">
      <c r="A123" t="s">
        <v>332</v>
      </c>
      <c r="B123" t="s">
        <v>477</v>
      </c>
      <c r="C123" s="1">
        <v>45600.917442129627</v>
      </c>
    </row>
    <row r="124" spans="1:3" x14ac:dyDescent="0.25">
      <c r="A124" t="s">
        <v>333</v>
      </c>
      <c r="B124" t="s">
        <v>477</v>
      </c>
      <c r="C124" s="1">
        <v>45589.532071759262</v>
      </c>
    </row>
    <row r="125" spans="1:3" x14ac:dyDescent="0.25">
      <c r="A125" t="s">
        <v>335</v>
      </c>
      <c r="B125" t="s">
        <v>477</v>
      </c>
      <c r="C125" s="1">
        <v>45583.55740740741</v>
      </c>
    </row>
    <row r="126" spans="1:3" x14ac:dyDescent="0.25">
      <c r="A126" t="s">
        <v>337</v>
      </c>
      <c r="B126" t="s">
        <v>477</v>
      </c>
      <c r="C126" s="1">
        <v>45585.240636574075</v>
      </c>
    </row>
    <row r="127" spans="1:3" x14ac:dyDescent="0.25">
      <c r="A127" t="s">
        <v>339</v>
      </c>
      <c r="B127" t="s">
        <v>477</v>
      </c>
      <c r="C127" s="1">
        <v>45591.437939814816</v>
      </c>
    </row>
    <row r="128" spans="1:3" x14ac:dyDescent="0.25">
      <c r="A128" t="s">
        <v>341</v>
      </c>
      <c r="B128" t="s">
        <v>477</v>
      </c>
      <c r="C128" s="1">
        <v>45593.413263888891</v>
      </c>
    </row>
    <row r="129" spans="1:3" x14ac:dyDescent="0.25">
      <c r="A129" t="s">
        <v>343</v>
      </c>
      <c r="B129" t="s">
        <v>477</v>
      </c>
      <c r="C129" s="1">
        <v>45590.414895833332</v>
      </c>
    </row>
    <row r="130" spans="1:3" x14ac:dyDescent="0.25">
      <c r="A130" t="s">
        <v>345</v>
      </c>
      <c r="B130" t="s">
        <v>477</v>
      </c>
      <c r="C130" s="1">
        <v>45592.642164351855</v>
      </c>
    </row>
    <row r="131" spans="1:3" x14ac:dyDescent="0.25">
      <c r="A131" t="s">
        <v>347</v>
      </c>
      <c r="B131" t="s">
        <v>477</v>
      </c>
      <c r="C131" s="1">
        <v>45593.423715277779</v>
      </c>
    </row>
    <row r="132" spans="1:3" x14ac:dyDescent="0.25">
      <c r="A132" t="s">
        <v>348</v>
      </c>
      <c r="B132" t="s">
        <v>477</v>
      </c>
      <c r="C132" s="1">
        <v>45574.46266203704</v>
      </c>
    </row>
    <row r="133" spans="1:3" x14ac:dyDescent="0.25">
      <c r="A133" t="s">
        <v>350</v>
      </c>
      <c r="B133" t="s">
        <v>477</v>
      </c>
      <c r="C133" s="1">
        <v>45572.59951388889</v>
      </c>
    </row>
    <row r="134" spans="1:3" x14ac:dyDescent="0.25">
      <c r="A134" t="s">
        <v>352</v>
      </c>
      <c r="B134" t="s">
        <v>477</v>
      </c>
      <c r="C134" s="1">
        <v>45572.623252314814</v>
      </c>
    </row>
    <row r="135" spans="1:3" x14ac:dyDescent="0.25">
      <c r="A135" t="s">
        <v>353</v>
      </c>
      <c r="B135" t="s">
        <v>477</v>
      </c>
      <c r="C135" s="1">
        <v>45565.511666666665</v>
      </c>
    </row>
    <row r="136" spans="1:3" x14ac:dyDescent="0.25">
      <c r="A136" t="s">
        <v>355</v>
      </c>
      <c r="B136" t="s">
        <v>477</v>
      </c>
      <c r="C136" s="1">
        <v>45565.58048611111</v>
      </c>
    </row>
    <row r="137" spans="1:3" x14ac:dyDescent="0.25">
      <c r="A137" t="s">
        <v>356</v>
      </c>
      <c r="B137" t="s">
        <v>477</v>
      </c>
      <c r="C137" s="1">
        <v>45567.407060185185</v>
      </c>
    </row>
    <row r="138" spans="1:3" x14ac:dyDescent="0.25">
      <c r="A138" t="s">
        <v>358</v>
      </c>
      <c r="B138" t="s">
        <v>477</v>
      </c>
      <c r="C138" s="1">
        <v>45569.46565972222</v>
      </c>
    </row>
    <row r="139" spans="1:3" x14ac:dyDescent="0.25">
      <c r="A139" t="s">
        <v>360</v>
      </c>
      <c r="B139" t="s">
        <v>477</v>
      </c>
      <c r="C139" s="1">
        <v>45569.409131944441</v>
      </c>
    </row>
    <row r="140" spans="1:3" x14ac:dyDescent="0.25">
      <c r="A140" t="s">
        <v>361</v>
      </c>
      <c r="B140" t="s">
        <v>477</v>
      </c>
      <c r="C140" s="1">
        <v>45570.985729166663</v>
      </c>
    </row>
    <row r="141" spans="1:3" x14ac:dyDescent="0.25">
      <c r="A141" t="s">
        <v>363</v>
      </c>
      <c r="B141" t="s">
        <v>477</v>
      </c>
      <c r="C141" s="1">
        <v>45569.434363425928</v>
      </c>
    </row>
    <row r="142" spans="1:3" x14ac:dyDescent="0.25">
      <c r="A142" t="s">
        <v>364</v>
      </c>
      <c r="B142" t="s">
        <v>477</v>
      </c>
      <c r="C142" s="1">
        <v>45559.485578703701</v>
      </c>
    </row>
    <row r="143" spans="1:3" x14ac:dyDescent="0.25">
      <c r="A143" t="s">
        <v>366</v>
      </c>
      <c r="B143" t="s">
        <v>477</v>
      </c>
      <c r="C143" s="1">
        <v>45560.483773148146</v>
      </c>
    </row>
    <row r="144" spans="1:3" x14ac:dyDescent="0.25">
      <c r="A144" t="s">
        <v>368</v>
      </c>
      <c r="B144" t="s">
        <v>477</v>
      </c>
      <c r="C144" s="1">
        <v>45560.546331018515</v>
      </c>
    </row>
    <row r="145" spans="1:3" x14ac:dyDescent="0.25">
      <c r="A145" t="s">
        <v>369</v>
      </c>
      <c r="B145" t="s">
        <v>477</v>
      </c>
      <c r="C145" s="1">
        <v>45558.604930555557</v>
      </c>
    </row>
    <row r="146" spans="1:3" x14ac:dyDescent="0.25">
      <c r="A146" t="s">
        <v>371</v>
      </c>
      <c r="B146" t="s">
        <v>477</v>
      </c>
      <c r="C146" s="1">
        <v>45559.582048611112</v>
      </c>
    </row>
    <row r="147" spans="1:3" x14ac:dyDescent="0.25">
      <c r="A147" t="s">
        <v>372</v>
      </c>
      <c r="B147" t="s">
        <v>477</v>
      </c>
      <c r="C147" s="1">
        <v>45559.650763888887</v>
      </c>
    </row>
    <row r="148" spans="1:3" x14ac:dyDescent="0.25">
      <c r="A148" t="s">
        <v>373</v>
      </c>
      <c r="B148" t="s">
        <v>477</v>
      </c>
      <c r="C148" s="1">
        <v>45559.592268518521</v>
      </c>
    </row>
    <row r="149" spans="1:3" x14ac:dyDescent="0.25">
      <c r="A149" t="s">
        <v>374</v>
      </c>
      <c r="B149" t="s">
        <v>477</v>
      </c>
      <c r="C149" s="1">
        <v>45563.625717592593</v>
      </c>
    </row>
    <row r="150" spans="1:3" x14ac:dyDescent="0.25">
      <c r="A150" t="s">
        <v>376</v>
      </c>
      <c r="B150" t="s">
        <v>477</v>
      </c>
      <c r="C150" s="1">
        <v>45563.607569444444</v>
      </c>
    </row>
    <row r="151" spans="1:3" x14ac:dyDescent="0.25">
      <c r="A151" t="s">
        <v>377</v>
      </c>
      <c r="B151" t="s">
        <v>477</v>
      </c>
      <c r="C151" s="1">
        <v>45564.420312499999</v>
      </c>
    </row>
    <row r="152" spans="1:3" x14ac:dyDescent="0.25">
      <c r="A152" t="s">
        <v>379</v>
      </c>
      <c r="B152" t="s">
        <v>477</v>
      </c>
      <c r="C152" s="1">
        <v>45564.445289351854</v>
      </c>
    </row>
    <row r="153" spans="1:3" x14ac:dyDescent="0.25">
      <c r="A153" t="s">
        <v>380</v>
      </c>
      <c r="B153" t="s">
        <v>477</v>
      </c>
      <c r="C153" s="1">
        <v>45575.494363425925</v>
      </c>
    </row>
    <row r="154" spans="1:3" x14ac:dyDescent="0.25">
      <c r="A154" t="s">
        <v>382</v>
      </c>
      <c r="B154" t="s">
        <v>477</v>
      </c>
      <c r="C154" s="1">
        <v>45575.466828703706</v>
      </c>
    </row>
    <row r="155" spans="1:3" x14ac:dyDescent="0.25">
      <c r="A155" t="s">
        <v>383</v>
      </c>
      <c r="B155" t="s">
        <v>477</v>
      </c>
      <c r="C155" s="1">
        <v>45551.625416666669</v>
      </c>
    </row>
    <row r="156" spans="1:3" x14ac:dyDescent="0.25">
      <c r="A156" t="s">
        <v>385</v>
      </c>
      <c r="B156" t="s">
        <v>477</v>
      </c>
      <c r="C156" s="1">
        <v>45552.586539351854</v>
      </c>
    </row>
    <row r="157" spans="1:3" x14ac:dyDescent="0.25">
      <c r="A157" t="s">
        <v>387</v>
      </c>
      <c r="B157" t="s">
        <v>477</v>
      </c>
      <c r="C157" s="1">
        <v>45552.982789351852</v>
      </c>
    </row>
    <row r="158" spans="1:3" x14ac:dyDescent="0.25">
      <c r="A158" t="s">
        <v>388</v>
      </c>
      <c r="B158" t="s">
        <v>477</v>
      </c>
      <c r="C158" s="1">
        <v>45553.578252314815</v>
      </c>
    </row>
    <row r="159" spans="1:3" x14ac:dyDescent="0.25">
      <c r="A159" t="s">
        <v>390</v>
      </c>
      <c r="B159" t="s">
        <v>477</v>
      </c>
      <c r="C159" s="1">
        <v>45553.499444444446</v>
      </c>
    </row>
    <row r="160" spans="1:3" x14ac:dyDescent="0.25">
      <c r="A160" t="s">
        <v>391</v>
      </c>
      <c r="B160" t="s">
        <v>477</v>
      </c>
      <c r="C160" s="1">
        <v>45555.486134259256</v>
      </c>
    </row>
    <row r="161" spans="1:3" x14ac:dyDescent="0.25">
      <c r="A161" t="s">
        <v>393</v>
      </c>
      <c r="B161" t="s">
        <v>477</v>
      </c>
      <c r="C161" s="1">
        <v>45555.513298611113</v>
      </c>
    </row>
    <row r="162" spans="1:3" x14ac:dyDescent="0.25">
      <c r="A162" t="s">
        <v>394</v>
      </c>
      <c r="B162" t="s">
        <v>477</v>
      </c>
      <c r="C162" s="1">
        <v>45558.431597222225</v>
      </c>
    </row>
    <row r="163" spans="1:3" x14ac:dyDescent="0.25">
      <c r="A163" t="s">
        <v>395</v>
      </c>
      <c r="B163" t="s">
        <v>477</v>
      </c>
      <c r="C163" s="1">
        <v>45558.502939814818</v>
      </c>
    </row>
    <row r="164" spans="1:3" x14ac:dyDescent="0.25">
      <c r="A164" t="s">
        <v>396</v>
      </c>
      <c r="B164" t="s">
        <v>477</v>
      </c>
      <c r="C164" s="1">
        <v>45557.5703587963</v>
      </c>
    </row>
    <row r="165" spans="1:3" x14ac:dyDescent="0.25">
      <c r="A165" t="s">
        <v>398</v>
      </c>
      <c r="B165" t="s">
        <v>477</v>
      </c>
      <c r="C165" s="1">
        <v>45571.431307870371</v>
      </c>
    </row>
    <row r="166" spans="1:3" x14ac:dyDescent="0.25">
      <c r="A166" t="s">
        <v>400</v>
      </c>
      <c r="B166" t="s">
        <v>477</v>
      </c>
      <c r="C166" s="1">
        <v>45572.546087962961</v>
      </c>
    </row>
    <row r="167" spans="1:3" x14ac:dyDescent="0.25">
      <c r="A167" t="s">
        <v>401</v>
      </c>
      <c r="B167" t="s">
        <v>477</v>
      </c>
      <c r="C167" s="1">
        <v>45571.576006944444</v>
      </c>
    </row>
    <row r="168" spans="1:3" x14ac:dyDescent="0.25">
      <c r="A168" t="s">
        <v>402</v>
      </c>
      <c r="B168" t="s">
        <v>477</v>
      </c>
      <c r="C168" s="1">
        <v>45570.60560185185</v>
      </c>
    </row>
    <row r="169" spans="1:3" x14ac:dyDescent="0.25">
      <c r="A169" t="s">
        <v>403</v>
      </c>
      <c r="B169" t="s">
        <v>477</v>
      </c>
      <c r="C169" s="1">
        <v>45571.642418981479</v>
      </c>
    </row>
    <row r="170" spans="1:3" x14ac:dyDescent="0.25">
      <c r="A170" t="s">
        <v>404</v>
      </c>
      <c r="B170" t="s">
        <v>477</v>
      </c>
      <c r="C170" s="1">
        <v>45564.553460648145</v>
      </c>
    </row>
    <row r="171" spans="1:3" x14ac:dyDescent="0.25">
      <c r="A171" t="s">
        <v>405</v>
      </c>
      <c r="B171" t="s">
        <v>477</v>
      </c>
      <c r="C171" s="1">
        <v>45565.497928240744</v>
      </c>
    </row>
    <row r="172" spans="1:3" x14ac:dyDescent="0.25">
      <c r="A172" t="s">
        <v>406</v>
      </c>
      <c r="B172" t="s">
        <v>477</v>
      </c>
      <c r="C172" s="1">
        <v>45564.482731481483</v>
      </c>
    </row>
    <row r="173" spans="1:3" x14ac:dyDescent="0.25">
      <c r="A173" t="s">
        <v>407</v>
      </c>
      <c r="B173" t="s">
        <v>477</v>
      </c>
      <c r="C173" s="1">
        <v>45565.463402777779</v>
      </c>
    </row>
    <row r="174" spans="1:3" x14ac:dyDescent="0.25">
      <c r="A174" t="s">
        <v>408</v>
      </c>
      <c r="B174" t="s">
        <v>477</v>
      </c>
      <c r="C174" s="1">
        <v>45556.463460648149</v>
      </c>
    </row>
    <row r="175" spans="1:3" x14ac:dyDescent="0.25">
      <c r="A175" t="s">
        <v>410</v>
      </c>
      <c r="B175" t="s">
        <v>477</v>
      </c>
      <c r="C175" s="1">
        <v>45554.489814814813</v>
      </c>
    </row>
    <row r="176" spans="1:3" x14ac:dyDescent="0.25">
      <c r="A176" t="s">
        <v>412</v>
      </c>
      <c r="B176" t="s">
        <v>477</v>
      </c>
      <c r="C176" s="1">
        <v>45554.456099537034</v>
      </c>
    </row>
    <row r="177" spans="1:3" x14ac:dyDescent="0.25">
      <c r="A177" t="s">
        <v>413</v>
      </c>
      <c r="B177" t="s">
        <v>477</v>
      </c>
      <c r="C177" s="1">
        <v>45556.596851851849</v>
      </c>
    </row>
    <row r="178" spans="1:3" x14ac:dyDescent="0.25">
      <c r="A178" t="s">
        <v>414</v>
      </c>
      <c r="B178" t="s">
        <v>477</v>
      </c>
      <c r="C178" s="1">
        <v>45554.436967592592</v>
      </c>
    </row>
    <row r="179" spans="1:3" x14ac:dyDescent="0.25">
      <c r="A179" t="s">
        <v>415</v>
      </c>
      <c r="B179" t="s">
        <v>477</v>
      </c>
      <c r="C179" s="1">
        <v>45554.502685185187</v>
      </c>
    </row>
    <row r="180" spans="1:3" x14ac:dyDescent="0.25">
      <c r="A180" t="s">
        <v>416</v>
      </c>
      <c r="B180" t="s">
        <v>477</v>
      </c>
      <c r="C180" s="1">
        <v>45551.541574074072</v>
      </c>
    </row>
    <row r="181" spans="1:3" x14ac:dyDescent="0.25">
      <c r="A181" t="s">
        <v>417</v>
      </c>
      <c r="B181" t="s">
        <v>477</v>
      </c>
      <c r="C181" s="1">
        <v>45549.621851851851</v>
      </c>
    </row>
    <row r="182" spans="1:3" x14ac:dyDescent="0.25">
      <c r="A182" t="s">
        <v>419</v>
      </c>
      <c r="B182" t="s">
        <v>477</v>
      </c>
      <c r="C182" s="1">
        <v>45551.573113425926</v>
      </c>
    </row>
    <row r="183" spans="1:3" x14ac:dyDescent="0.25">
      <c r="A183" t="s">
        <v>420</v>
      </c>
      <c r="B183" t="s">
        <v>477</v>
      </c>
      <c r="C183" s="1">
        <v>45548.456886574073</v>
      </c>
    </row>
    <row r="184" spans="1:3" x14ac:dyDescent="0.25">
      <c r="A184" t="s">
        <v>422</v>
      </c>
      <c r="B184" t="s">
        <v>477</v>
      </c>
      <c r="C184" s="1">
        <v>45551.55574074074</v>
      </c>
    </row>
    <row r="185" spans="1:3" x14ac:dyDescent="0.25">
      <c r="A185" t="s">
        <v>423</v>
      </c>
      <c r="B185" t="s">
        <v>477</v>
      </c>
      <c r="C185" s="1">
        <v>45551.482604166667</v>
      </c>
    </row>
    <row r="186" spans="1:3" x14ac:dyDescent="0.25">
      <c r="A186" t="s">
        <v>424</v>
      </c>
      <c r="B186" t="s">
        <v>477</v>
      </c>
      <c r="C186" s="1">
        <v>45538.466678240744</v>
      </c>
    </row>
    <row r="187" spans="1:3" x14ac:dyDescent="0.25">
      <c r="A187" t="s">
        <v>426</v>
      </c>
      <c r="B187" t="s">
        <v>477</v>
      </c>
      <c r="C187" s="1">
        <v>45535.446539351855</v>
      </c>
    </row>
    <row r="188" spans="1:3" x14ac:dyDescent="0.25">
      <c r="A188" t="s">
        <v>428</v>
      </c>
      <c r="B188" t="s">
        <v>477</v>
      </c>
      <c r="C188" s="1">
        <v>45533.429236111115</v>
      </c>
    </row>
    <row r="189" spans="1:3" x14ac:dyDescent="0.25">
      <c r="A189" t="s">
        <v>430</v>
      </c>
      <c r="B189" t="s">
        <v>477</v>
      </c>
      <c r="C189" s="1">
        <v>45535.581944444442</v>
      </c>
    </row>
    <row r="190" spans="1:3" x14ac:dyDescent="0.25">
      <c r="A190" t="s">
        <v>431</v>
      </c>
      <c r="B190" t="s">
        <v>477</v>
      </c>
      <c r="C190" s="1">
        <v>45562.554270833331</v>
      </c>
    </row>
    <row r="191" spans="1:3" x14ac:dyDescent="0.25">
      <c r="A191" t="s">
        <v>433</v>
      </c>
      <c r="B191" t="s">
        <v>477</v>
      </c>
      <c r="C191" s="1">
        <v>45547.46638888889</v>
      </c>
    </row>
    <row r="192" spans="1:3" x14ac:dyDescent="0.25">
      <c r="A192" t="s">
        <v>435</v>
      </c>
      <c r="B192" t="s">
        <v>477</v>
      </c>
      <c r="C192" s="1">
        <v>45549.505995370368</v>
      </c>
    </row>
    <row r="193" spans="1:3" x14ac:dyDescent="0.25">
      <c r="A193" t="s">
        <v>436</v>
      </c>
      <c r="B193" t="s">
        <v>477</v>
      </c>
      <c r="C193" s="1">
        <v>45560.369756944441</v>
      </c>
    </row>
    <row r="194" spans="1:3" x14ac:dyDescent="0.25">
      <c r="A194" t="s">
        <v>437</v>
      </c>
      <c r="B194" t="s">
        <v>477</v>
      </c>
      <c r="C194" s="1">
        <v>45561.463935185187</v>
      </c>
    </row>
    <row r="195" spans="1:3" x14ac:dyDescent="0.25">
      <c r="A195" t="s">
        <v>439</v>
      </c>
      <c r="B195" t="s">
        <v>477</v>
      </c>
      <c r="C195" s="1">
        <v>45560.474328703705</v>
      </c>
    </row>
    <row r="196" spans="1:3" x14ac:dyDescent="0.25">
      <c r="A196" t="s">
        <v>440</v>
      </c>
      <c r="B196" t="s">
        <v>477</v>
      </c>
      <c r="C196" s="1">
        <v>45561.498159722221</v>
      </c>
    </row>
    <row r="197" spans="1:3" x14ac:dyDescent="0.25">
      <c r="A197" t="s">
        <v>441</v>
      </c>
      <c r="B197" t="s">
        <v>477</v>
      </c>
      <c r="C197" s="1">
        <v>45561.437222222223</v>
      </c>
    </row>
    <row r="198" spans="1:3" x14ac:dyDescent="0.25">
      <c r="A198" t="s">
        <v>442</v>
      </c>
      <c r="B198" t="s">
        <v>477</v>
      </c>
      <c r="C198" s="1">
        <v>45526.440821759257</v>
      </c>
    </row>
    <row r="199" spans="1:3" x14ac:dyDescent="0.25">
      <c r="A199" t="s">
        <v>444</v>
      </c>
      <c r="B199" t="s">
        <v>477</v>
      </c>
      <c r="C199" s="1">
        <v>45579.49077546296</v>
      </c>
    </row>
    <row r="200" spans="1:3" x14ac:dyDescent="0.25">
      <c r="A200" t="s">
        <v>446</v>
      </c>
      <c r="B200" t="s">
        <v>477</v>
      </c>
      <c r="C200" s="1">
        <v>45579.609826388885</v>
      </c>
    </row>
    <row r="201" spans="1:3" x14ac:dyDescent="0.25">
      <c r="A201" t="s">
        <v>447</v>
      </c>
      <c r="B201" t="s">
        <v>477</v>
      </c>
      <c r="C201" s="1">
        <v>45578.510578703703</v>
      </c>
    </row>
    <row r="202" spans="1:3" x14ac:dyDescent="0.25">
      <c r="A202" t="s">
        <v>449</v>
      </c>
      <c r="B202" t="s">
        <v>477</v>
      </c>
      <c r="C202" s="1">
        <v>45567.479363425926</v>
      </c>
    </row>
    <row r="203" spans="1:3" x14ac:dyDescent="0.25">
      <c r="A203" t="s">
        <v>450</v>
      </c>
      <c r="B203" t="s">
        <v>477</v>
      </c>
      <c r="C203" s="1">
        <v>45568.426412037035</v>
      </c>
    </row>
    <row r="204" spans="1:3" x14ac:dyDescent="0.25">
      <c r="A204" t="s">
        <v>452</v>
      </c>
      <c r="B204" t="s">
        <v>477</v>
      </c>
      <c r="C204" s="1">
        <v>45568.47996527778</v>
      </c>
    </row>
    <row r="205" spans="1:3" x14ac:dyDescent="0.25">
      <c r="A205" t="s">
        <v>453</v>
      </c>
      <c r="B205" t="s">
        <v>477</v>
      </c>
      <c r="C205" s="1">
        <v>45567.559050925927</v>
      </c>
    </row>
    <row r="206" spans="1:3" x14ac:dyDescent="0.25">
      <c r="A206" t="s">
        <v>454</v>
      </c>
      <c r="B206" t="s">
        <v>477</v>
      </c>
      <c r="C206" s="1">
        <v>45567.428402777776</v>
      </c>
    </row>
    <row r="207" spans="1:3" x14ac:dyDescent="0.25">
      <c r="A207" t="s">
        <v>455</v>
      </c>
      <c r="B207" t="s">
        <v>477</v>
      </c>
      <c r="C207" s="1">
        <v>45545.452337962961</v>
      </c>
    </row>
    <row r="208" spans="1:3" x14ac:dyDescent="0.25">
      <c r="A208" t="s">
        <v>457</v>
      </c>
      <c r="B208" t="s">
        <v>477</v>
      </c>
      <c r="C208" s="1">
        <v>45545.437905092593</v>
      </c>
    </row>
    <row r="209" spans="1:3" x14ac:dyDescent="0.25">
      <c r="A209" t="s">
        <v>458</v>
      </c>
      <c r="B209" t="s">
        <v>477</v>
      </c>
      <c r="C209" s="1">
        <v>45540.481608796297</v>
      </c>
    </row>
    <row r="210" spans="1:3" x14ac:dyDescent="0.25">
      <c r="A210" t="s">
        <v>460</v>
      </c>
      <c r="B210" t="s">
        <v>472</v>
      </c>
      <c r="C210" s="1">
        <v>45511.470266203702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280B-7F9D-4596-89DC-40B5A20DE9AA}">
  <dimension ref="A1:C436"/>
  <sheetViews>
    <sheetView workbookViewId="0">
      <selection activeCell="I32" sqref="I32"/>
    </sheetView>
  </sheetViews>
  <sheetFormatPr defaultRowHeight="15" x14ac:dyDescent="0.25"/>
  <cols>
    <col min="1" max="1" width="19.42578125" customWidth="1"/>
    <col min="2" max="2" width="16.28515625" customWidth="1"/>
    <col min="3" max="3" width="12" customWidth="1"/>
  </cols>
  <sheetData>
    <row r="1" spans="1:3" x14ac:dyDescent="0.25">
      <c r="A1" t="s">
        <v>0</v>
      </c>
      <c r="B1" t="s">
        <v>9</v>
      </c>
      <c r="C1" t="s">
        <v>10</v>
      </c>
    </row>
    <row r="2" spans="1:3" x14ac:dyDescent="0.25">
      <c r="A2" t="s">
        <v>18</v>
      </c>
      <c r="B2" s="1">
        <v>45372.123159722221</v>
      </c>
      <c r="C2" t="s">
        <v>25</v>
      </c>
    </row>
    <row r="3" spans="1:3" x14ac:dyDescent="0.25">
      <c r="A3" t="s">
        <v>18</v>
      </c>
      <c r="B3" s="1">
        <v>45372.251539351855</v>
      </c>
      <c r="C3" t="s">
        <v>30</v>
      </c>
    </row>
    <row r="4" spans="1:3" x14ac:dyDescent="0.25">
      <c r="A4" t="s">
        <v>31</v>
      </c>
      <c r="B4" s="1">
        <v>45371.681215277778</v>
      </c>
      <c r="C4" t="s">
        <v>32</v>
      </c>
    </row>
    <row r="5" spans="1:3" x14ac:dyDescent="0.25">
      <c r="A5" t="s">
        <v>31</v>
      </c>
      <c r="B5" s="1">
        <v>45371.834131944444</v>
      </c>
      <c r="C5" t="s">
        <v>33</v>
      </c>
    </row>
    <row r="6" spans="1:3" x14ac:dyDescent="0.25">
      <c r="A6" t="s">
        <v>34</v>
      </c>
      <c r="B6" s="1">
        <v>45408.6640625</v>
      </c>
      <c r="C6" t="s">
        <v>36</v>
      </c>
    </row>
    <row r="7" spans="1:3" x14ac:dyDescent="0.25">
      <c r="A7" t="s">
        <v>37</v>
      </c>
      <c r="B7" s="1">
        <v>45758.311192129629</v>
      </c>
      <c r="C7" t="s">
        <v>39</v>
      </c>
    </row>
    <row r="8" spans="1:3" x14ac:dyDescent="0.25">
      <c r="A8" t="s">
        <v>37</v>
      </c>
      <c r="B8" s="1">
        <v>45758.560046296298</v>
      </c>
      <c r="C8" t="s">
        <v>30</v>
      </c>
    </row>
    <row r="9" spans="1:3" x14ac:dyDescent="0.25">
      <c r="A9" t="s">
        <v>41</v>
      </c>
      <c r="B9" s="1">
        <v>45620.74145833333</v>
      </c>
      <c r="C9" t="s">
        <v>30</v>
      </c>
    </row>
    <row r="10" spans="1:3" x14ac:dyDescent="0.25">
      <c r="A10" t="s">
        <v>41</v>
      </c>
      <c r="B10" s="1">
        <v>45620.741493055553</v>
      </c>
      <c r="C10" t="s">
        <v>36</v>
      </c>
    </row>
    <row r="11" spans="1:3" x14ac:dyDescent="0.25">
      <c r="A11" t="s">
        <v>44</v>
      </c>
      <c r="B11" s="1">
        <v>45741.024421296293</v>
      </c>
      <c r="C11" t="s">
        <v>45</v>
      </c>
    </row>
    <row r="12" spans="1:3" x14ac:dyDescent="0.25">
      <c r="A12" t="s">
        <v>46</v>
      </c>
      <c r="B12" s="1">
        <v>45409.385567129626</v>
      </c>
      <c r="C12" t="s">
        <v>39</v>
      </c>
    </row>
    <row r="13" spans="1:3" x14ac:dyDescent="0.25">
      <c r="A13" t="s">
        <v>46</v>
      </c>
      <c r="B13" s="1">
        <v>45409.587141203701</v>
      </c>
      <c r="C13" t="s">
        <v>36</v>
      </c>
    </row>
    <row r="14" spans="1:3" x14ac:dyDescent="0.25">
      <c r="A14" t="s">
        <v>48</v>
      </c>
      <c r="B14" s="1">
        <v>45737.054976851854</v>
      </c>
      <c r="C14" t="s">
        <v>45</v>
      </c>
    </row>
    <row r="15" spans="1:3" x14ac:dyDescent="0.25">
      <c r="A15" t="s">
        <v>50</v>
      </c>
      <c r="B15" s="1">
        <v>45736.936585648145</v>
      </c>
      <c r="C15" t="s">
        <v>30</v>
      </c>
    </row>
    <row r="16" spans="1:3" x14ac:dyDescent="0.25">
      <c r="A16" t="s">
        <v>52</v>
      </c>
      <c r="B16" s="1">
        <v>45363.863668981481</v>
      </c>
      <c r="C16" t="s">
        <v>36</v>
      </c>
    </row>
    <row r="17" spans="1:3" x14ac:dyDescent="0.25">
      <c r="A17" t="s">
        <v>55</v>
      </c>
      <c r="B17" s="1">
        <v>45368.241030092591</v>
      </c>
      <c r="C17" t="s">
        <v>56</v>
      </c>
    </row>
    <row r="18" spans="1:3" x14ac:dyDescent="0.25">
      <c r="A18" t="s">
        <v>57</v>
      </c>
      <c r="B18" s="1">
        <v>45373.661469907405</v>
      </c>
      <c r="C18" t="s">
        <v>59</v>
      </c>
    </row>
    <row r="19" spans="1:3" x14ac:dyDescent="0.25">
      <c r="A19" t="s">
        <v>57</v>
      </c>
      <c r="B19" s="1">
        <v>45379.114803240744</v>
      </c>
      <c r="C19" t="s">
        <v>33</v>
      </c>
    </row>
    <row r="20" spans="1:3" x14ac:dyDescent="0.25">
      <c r="A20" t="s">
        <v>60</v>
      </c>
      <c r="B20" s="1">
        <v>45370.949004629627</v>
      </c>
      <c r="C20" t="s">
        <v>61</v>
      </c>
    </row>
    <row r="21" spans="1:3" x14ac:dyDescent="0.25">
      <c r="A21" t="s">
        <v>60</v>
      </c>
      <c r="B21" s="1">
        <v>45371.07953703704</v>
      </c>
      <c r="C21" t="s">
        <v>33</v>
      </c>
    </row>
    <row r="22" spans="1:3" x14ac:dyDescent="0.25">
      <c r="A22" t="s">
        <v>62</v>
      </c>
      <c r="B22" s="1">
        <v>45368.008368055554</v>
      </c>
      <c r="C22" t="s">
        <v>32</v>
      </c>
    </row>
    <row r="23" spans="1:3" x14ac:dyDescent="0.25">
      <c r="A23" t="s">
        <v>62</v>
      </c>
      <c r="B23" s="1">
        <v>45368.947592592594</v>
      </c>
      <c r="C23" t="s">
        <v>64</v>
      </c>
    </row>
    <row r="24" spans="1:3" x14ac:dyDescent="0.25">
      <c r="A24" t="s">
        <v>62</v>
      </c>
      <c r="B24" s="1">
        <v>45400.753009259257</v>
      </c>
      <c r="C24" t="s">
        <v>36</v>
      </c>
    </row>
    <row r="25" spans="1:3" x14ac:dyDescent="0.25">
      <c r="A25" t="s">
        <v>62</v>
      </c>
      <c r="B25" s="1">
        <v>45400.820509259262</v>
      </c>
      <c r="C25" t="s">
        <v>39</v>
      </c>
    </row>
    <row r="26" spans="1:3" x14ac:dyDescent="0.25">
      <c r="A26" t="s">
        <v>62</v>
      </c>
      <c r="B26" s="1">
        <v>45401.321979166663</v>
      </c>
      <c r="C26" t="s">
        <v>59</v>
      </c>
    </row>
    <row r="27" spans="1:3" x14ac:dyDescent="0.25">
      <c r="A27" t="s">
        <v>62</v>
      </c>
      <c r="B27" s="1">
        <v>45404.99763888889</v>
      </c>
      <c r="C27" t="s">
        <v>39</v>
      </c>
    </row>
    <row r="28" spans="1:3" x14ac:dyDescent="0.25">
      <c r="A28" t="s">
        <v>62</v>
      </c>
      <c r="B28" s="1">
        <v>45405.259571759256</v>
      </c>
      <c r="C28" t="s">
        <v>65</v>
      </c>
    </row>
    <row r="29" spans="1:3" x14ac:dyDescent="0.25">
      <c r="A29" t="s">
        <v>62</v>
      </c>
      <c r="B29" s="1">
        <v>45425.376886574071</v>
      </c>
      <c r="C29" t="s">
        <v>25</v>
      </c>
    </row>
    <row r="30" spans="1:3" x14ac:dyDescent="0.25">
      <c r="A30" t="s">
        <v>66</v>
      </c>
      <c r="B30" s="1">
        <v>45379.539386574077</v>
      </c>
      <c r="C30" t="s">
        <v>36</v>
      </c>
    </row>
    <row r="31" spans="1:3" x14ac:dyDescent="0.25">
      <c r="A31" t="s">
        <v>66</v>
      </c>
      <c r="B31" s="1">
        <v>45379.713877314818</v>
      </c>
      <c r="C31" t="s">
        <v>68</v>
      </c>
    </row>
    <row r="32" spans="1:3" x14ac:dyDescent="0.25">
      <c r="A32" t="s">
        <v>69</v>
      </c>
      <c r="B32" s="1">
        <v>45369.999502314815</v>
      </c>
      <c r="C32" t="s">
        <v>32</v>
      </c>
    </row>
    <row r="33" spans="1:3" x14ac:dyDescent="0.25">
      <c r="A33" t="s">
        <v>69</v>
      </c>
      <c r="B33" s="1">
        <v>45370.165185185186</v>
      </c>
      <c r="C33" t="s">
        <v>56</v>
      </c>
    </row>
    <row r="34" spans="1:3" x14ac:dyDescent="0.25">
      <c r="A34" t="s">
        <v>70</v>
      </c>
      <c r="B34" s="1">
        <v>45368.843981481485</v>
      </c>
      <c r="C34" t="s">
        <v>32</v>
      </c>
    </row>
    <row r="35" spans="1:3" x14ac:dyDescent="0.25">
      <c r="A35" t="s">
        <v>70</v>
      </c>
      <c r="B35" s="1">
        <v>45369.033125000002</v>
      </c>
      <c r="C35" t="s">
        <v>30</v>
      </c>
    </row>
    <row r="36" spans="1:3" x14ac:dyDescent="0.25">
      <c r="A36" t="s">
        <v>72</v>
      </c>
      <c r="B36" s="1">
        <v>45371.026307870372</v>
      </c>
      <c r="C36" t="s">
        <v>30</v>
      </c>
    </row>
    <row r="37" spans="1:3" x14ac:dyDescent="0.25">
      <c r="A37" t="s">
        <v>74</v>
      </c>
      <c r="B37" s="1">
        <v>45368.871620370373</v>
      </c>
      <c r="C37" t="s">
        <v>76</v>
      </c>
    </row>
    <row r="38" spans="1:3" x14ac:dyDescent="0.25">
      <c r="A38" t="s">
        <v>74</v>
      </c>
      <c r="B38" s="1">
        <v>45368.999108796299</v>
      </c>
      <c r="C38" t="s">
        <v>56</v>
      </c>
    </row>
    <row r="39" spans="1:3" x14ac:dyDescent="0.25">
      <c r="A39" t="s">
        <v>77</v>
      </c>
      <c r="B39" s="1">
        <v>45344.709618055553</v>
      </c>
      <c r="C39" t="s">
        <v>78</v>
      </c>
    </row>
    <row r="40" spans="1:3" x14ac:dyDescent="0.25">
      <c r="A40" t="s">
        <v>77</v>
      </c>
      <c r="B40" s="1">
        <v>45344.922361111108</v>
      </c>
      <c r="C40" t="s">
        <v>56</v>
      </c>
    </row>
    <row r="41" spans="1:3" x14ac:dyDescent="0.25">
      <c r="A41" t="s">
        <v>77</v>
      </c>
      <c r="B41" s="1">
        <v>45717.025011574071</v>
      </c>
      <c r="C41" t="s">
        <v>39</v>
      </c>
    </row>
    <row r="42" spans="1:3" x14ac:dyDescent="0.25">
      <c r="A42" t="s">
        <v>77</v>
      </c>
      <c r="B42" s="1">
        <v>45717.943726851852</v>
      </c>
      <c r="C42" t="s">
        <v>36</v>
      </c>
    </row>
    <row r="43" spans="1:3" x14ac:dyDescent="0.25">
      <c r="A43" t="s">
        <v>79</v>
      </c>
      <c r="B43" s="1">
        <v>45371.683680555558</v>
      </c>
      <c r="C43" t="s">
        <v>78</v>
      </c>
    </row>
    <row r="44" spans="1:3" x14ac:dyDescent="0.25">
      <c r="A44" t="s">
        <v>79</v>
      </c>
      <c r="B44" s="1">
        <v>45371.848611111112</v>
      </c>
      <c r="C44" t="s">
        <v>30</v>
      </c>
    </row>
    <row r="45" spans="1:3" x14ac:dyDescent="0.25">
      <c r="A45" t="s">
        <v>79</v>
      </c>
      <c r="B45" s="1">
        <v>45371.848645833335</v>
      </c>
      <c r="C45" t="s">
        <v>56</v>
      </c>
    </row>
    <row r="46" spans="1:3" x14ac:dyDescent="0.25">
      <c r="A46" t="s">
        <v>80</v>
      </c>
      <c r="B46" s="1">
        <v>45751.932905092595</v>
      </c>
      <c r="C46" t="s">
        <v>33</v>
      </c>
    </row>
    <row r="47" spans="1:3" x14ac:dyDescent="0.25">
      <c r="A47" t="s">
        <v>82</v>
      </c>
      <c r="B47" s="1">
        <v>45369.086921296293</v>
      </c>
      <c r="C47" t="s">
        <v>61</v>
      </c>
    </row>
    <row r="48" spans="1:3" x14ac:dyDescent="0.25">
      <c r="A48" t="s">
        <v>82</v>
      </c>
      <c r="B48" s="1">
        <v>45369.207824074074</v>
      </c>
      <c r="C48" t="s">
        <v>30</v>
      </c>
    </row>
    <row r="49" spans="1:3" x14ac:dyDescent="0.25">
      <c r="A49" t="s">
        <v>83</v>
      </c>
      <c r="B49" s="1">
        <v>45385.155405092592</v>
      </c>
      <c r="C49" t="s">
        <v>65</v>
      </c>
    </row>
    <row r="50" spans="1:3" x14ac:dyDescent="0.25">
      <c r="A50" t="s">
        <v>83</v>
      </c>
      <c r="B50" s="1">
        <v>45385.313877314817</v>
      </c>
      <c r="C50" t="s">
        <v>56</v>
      </c>
    </row>
    <row r="51" spans="1:3" x14ac:dyDescent="0.25">
      <c r="A51" t="s">
        <v>85</v>
      </c>
      <c r="B51" s="1">
        <v>45375.66983796296</v>
      </c>
      <c r="C51" t="s">
        <v>59</v>
      </c>
    </row>
    <row r="52" spans="1:3" x14ac:dyDescent="0.25">
      <c r="A52" t="s">
        <v>85</v>
      </c>
      <c r="B52" s="1">
        <v>45376.853587962964</v>
      </c>
      <c r="C52" t="s">
        <v>33</v>
      </c>
    </row>
    <row r="53" spans="1:3" x14ac:dyDescent="0.25">
      <c r="A53" t="s">
        <v>87</v>
      </c>
      <c r="B53" s="1">
        <v>45740.470590277779</v>
      </c>
      <c r="C53" t="s">
        <v>25</v>
      </c>
    </row>
    <row r="54" spans="1:3" x14ac:dyDescent="0.25">
      <c r="A54" t="s">
        <v>87</v>
      </c>
      <c r="B54" s="1">
        <v>45740.645127314812</v>
      </c>
      <c r="C54" t="s">
        <v>89</v>
      </c>
    </row>
    <row r="55" spans="1:3" x14ac:dyDescent="0.25">
      <c r="A55" t="s">
        <v>90</v>
      </c>
      <c r="B55" s="1">
        <v>45754.520196759258</v>
      </c>
      <c r="C55" t="s">
        <v>45</v>
      </c>
    </row>
    <row r="56" spans="1:3" x14ac:dyDescent="0.25">
      <c r="A56" t="s">
        <v>92</v>
      </c>
      <c r="B56" s="1">
        <v>45727.100775462961</v>
      </c>
      <c r="C56" t="s">
        <v>65</v>
      </c>
    </row>
    <row r="57" spans="1:3" x14ac:dyDescent="0.25">
      <c r="A57" t="s">
        <v>92</v>
      </c>
      <c r="B57" s="1">
        <v>45727.272812499999</v>
      </c>
      <c r="C57" t="s">
        <v>30</v>
      </c>
    </row>
    <row r="58" spans="1:3" x14ac:dyDescent="0.25">
      <c r="A58" t="s">
        <v>94</v>
      </c>
      <c r="B58" s="1">
        <v>45725.757893518516</v>
      </c>
      <c r="C58" t="s">
        <v>59</v>
      </c>
    </row>
    <row r="59" spans="1:3" x14ac:dyDescent="0.25">
      <c r="A59" t="s">
        <v>94</v>
      </c>
      <c r="B59" s="1">
        <v>45725.967986111114</v>
      </c>
      <c r="C59" t="s">
        <v>68</v>
      </c>
    </row>
    <row r="60" spans="1:3" x14ac:dyDescent="0.25">
      <c r="A60" t="s">
        <v>96</v>
      </c>
      <c r="B60" s="1">
        <v>45762.491932870369</v>
      </c>
      <c r="C60" t="s">
        <v>100</v>
      </c>
    </row>
    <row r="61" spans="1:3" x14ac:dyDescent="0.25">
      <c r="A61" t="s">
        <v>96</v>
      </c>
      <c r="B61" s="1">
        <v>45762.497627314813</v>
      </c>
      <c r="C61" t="s">
        <v>33</v>
      </c>
    </row>
    <row r="62" spans="1:3" x14ac:dyDescent="0.25">
      <c r="A62" t="s">
        <v>103</v>
      </c>
      <c r="B62" s="1">
        <v>45740.697916666664</v>
      </c>
      <c r="C62" t="s">
        <v>56</v>
      </c>
    </row>
    <row r="63" spans="1:3" x14ac:dyDescent="0.25">
      <c r="A63" t="s">
        <v>105</v>
      </c>
      <c r="B63" s="1">
        <v>45728.977314814816</v>
      </c>
      <c r="C63" t="s">
        <v>36</v>
      </c>
    </row>
    <row r="64" spans="1:3" x14ac:dyDescent="0.25">
      <c r="A64" t="s">
        <v>107</v>
      </c>
      <c r="B64" s="1">
        <v>45762.304224537038</v>
      </c>
      <c r="C64" t="s">
        <v>78</v>
      </c>
    </row>
    <row r="65" spans="1:3" x14ac:dyDescent="0.25">
      <c r="A65" t="s">
        <v>107</v>
      </c>
      <c r="B65" s="1">
        <v>45762.304340277777</v>
      </c>
      <c r="C65" t="s">
        <v>76</v>
      </c>
    </row>
    <row r="66" spans="1:3" x14ac:dyDescent="0.25">
      <c r="A66" t="s">
        <v>110</v>
      </c>
      <c r="B66" s="1">
        <v>45740.834988425922</v>
      </c>
      <c r="C66" t="s">
        <v>33</v>
      </c>
    </row>
    <row r="67" spans="1:3" x14ac:dyDescent="0.25">
      <c r="A67" t="s">
        <v>115</v>
      </c>
      <c r="B67" s="1">
        <v>45734.826724537037</v>
      </c>
      <c r="C67" t="s">
        <v>36</v>
      </c>
    </row>
    <row r="68" spans="1:3" x14ac:dyDescent="0.25">
      <c r="A68" t="s">
        <v>115</v>
      </c>
      <c r="B68" s="1">
        <v>45768.950636574074</v>
      </c>
      <c r="C68" t="s">
        <v>117</v>
      </c>
    </row>
    <row r="69" spans="1:3" x14ac:dyDescent="0.25">
      <c r="A69" t="s">
        <v>118</v>
      </c>
      <c r="B69" s="1">
        <v>45370.772870370369</v>
      </c>
      <c r="C69" t="s">
        <v>117</v>
      </c>
    </row>
    <row r="70" spans="1:3" x14ac:dyDescent="0.25">
      <c r="A70" t="s">
        <v>118</v>
      </c>
      <c r="B70" s="1">
        <v>45371.900856481479</v>
      </c>
      <c r="C70" t="s">
        <v>25</v>
      </c>
    </row>
    <row r="71" spans="1:3" x14ac:dyDescent="0.25">
      <c r="A71" t="s">
        <v>118</v>
      </c>
      <c r="B71" s="1">
        <v>45373.809629629628</v>
      </c>
      <c r="C71" t="s">
        <v>33</v>
      </c>
    </row>
    <row r="72" spans="1:3" x14ac:dyDescent="0.25">
      <c r="A72" t="s">
        <v>120</v>
      </c>
      <c r="B72" s="1">
        <v>45371.828275462962</v>
      </c>
      <c r="C72" t="s">
        <v>117</v>
      </c>
    </row>
    <row r="73" spans="1:3" x14ac:dyDescent="0.25">
      <c r="A73" t="s">
        <v>121</v>
      </c>
      <c r="B73" s="1">
        <v>45409.429560185185</v>
      </c>
      <c r="C73" t="s">
        <v>36</v>
      </c>
    </row>
    <row r="74" spans="1:3" x14ac:dyDescent="0.25">
      <c r="A74" t="s">
        <v>122</v>
      </c>
      <c r="B74" s="1">
        <v>45402.820115740738</v>
      </c>
      <c r="C74" t="s">
        <v>39</v>
      </c>
    </row>
    <row r="75" spans="1:3" x14ac:dyDescent="0.25">
      <c r="A75" t="s">
        <v>122</v>
      </c>
      <c r="B75" s="1">
        <v>45402.98846064815</v>
      </c>
      <c r="C75" t="s">
        <v>33</v>
      </c>
    </row>
    <row r="76" spans="1:3" x14ac:dyDescent="0.25">
      <c r="A76" t="s">
        <v>124</v>
      </c>
      <c r="B76" s="1">
        <v>45394.417037037034</v>
      </c>
      <c r="C76" t="s">
        <v>32</v>
      </c>
    </row>
    <row r="77" spans="1:3" x14ac:dyDescent="0.25">
      <c r="A77" t="s">
        <v>126</v>
      </c>
      <c r="B77" s="1">
        <v>45392.490474537037</v>
      </c>
      <c r="C77" t="s">
        <v>25</v>
      </c>
    </row>
    <row r="78" spans="1:3" x14ac:dyDescent="0.25">
      <c r="A78" t="s">
        <v>126</v>
      </c>
      <c r="B78" s="1">
        <v>45392.593148148146</v>
      </c>
      <c r="C78" t="s">
        <v>56</v>
      </c>
    </row>
    <row r="79" spans="1:3" x14ac:dyDescent="0.25">
      <c r="A79" t="s">
        <v>128</v>
      </c>
      <c r="B79" s="1">
        <v>45371.803784722222</v>
      </c>
      <c r="C79" t="s">
        <v>39</v>
      </c>
    </row>
    <row r="80" spans="1:3" x14ac:dyDescent="0.25">
      <c r="A80" t="s">
        <v>128</v>
      </c>
      <c r="B80" s="1">
        <v>45371.942893518521</v>
      </c>
      <c r="C80" t="s">
        <v>68</v>
      </c>
    </row>
    <row r="81" spans="1:3" x14ac:dyDescent="0.25">
      <c r="A81" t="s">
        <v>130</v>
      </c>
      <c r="B81" s="1">
        <v>45370.78361111111</v>
      </c>
      <c r="C81" t="s">
        <v>39</v>
      </c>
    </row>
    <row r="82" spans="1:3" x14ac:dyDescent="0.25">
      <c r="A82" t="s">
        <v>130</v>
      </c>
      <c r="B82" s="1">
        <v>45370.932557870372</v>
      </c>
      <c r="C82" t="s">
        <v>89</v>
      </c>
    </row>
    <row r="83" spans="1:3" x14ac:dyDescent="0.25">
      <c r="A83" t="s">
        <v>132</v>
      </c>
      <c r="B83" s="1">
        <v>45372.777118055557</v>
      </c>
      <c r="C83" t="s">
        <v>76</v>
      </c>
    </row>
    <row r="84" spans="1:3" x14ac:dyDescent="0.25">
      <c r="A84" t="s">
        <v>132</v>
      </c>
      <c r="B84" s="1">
        <v>45372.77721064815</v>
      </c>
      <c r="C84" t="s">
        <v>78</v>
      </c>
    </row>
    <row r="85" spans="1:3" x14ac:dyDescent="0.25">
      <c r="A85" t="s">
        <v>134</v>
      </c>
      <c r="B85" s="1">
        <v>45372.075138888889</v>
      </c>
      <c r="C85" t="s">
        <v>25</v>
      </c>
    </row>
    <row r="86" spans="1:3" x14ac:dyDescent="0.25">
      <c r="A86" t="s">
        <v>134</v>
      </c>
      <c r="B86" s="1">
        <v>45372.217905092592</v>
      </c>
      <c r="C86" t="s">
        <v>33</v>
      </c>
    </row>
    <row r="87" spans="1:3" x14ac:dyDescent="0.25">
      <c r="A87" t="s">
        <v>134</v>
      </c>
      <c r="B87" s="1">
        <v>45372.217939814815</v>
      </c>
      <c r="C87" t="s">
        <v>36</v>
      </c>
    </row>
    <row r="88" spans="1:3" x14ac:dyDescent="0.25">
      <c r="A88" t="s">
        <v>134</v>
      </c>
      <c r="B88" s="1">
        <v>45435.440266203703</v>
      </c>
      <c r="C88" t="s">
        <v>65</v>
      </c>
    </row>
    <row r="89" spans="1:3" x14ac:dyDescent="0.25">
      <c r="A89" t="s">
        <v>134</v>
      </c>
      <c r="B89" s="1">
        <v>45435.440381944441</v>
      </c>
      <c r="C89" t="s">
        <v>61</v>
      </c>
    </row>
    <row r="90" spans="1:3" x14ac:dyDescent="0.25">
      <c r="A90" t="s">
        <v>136</v>
      </c>
      <c r="B90" s="1">
        <v>45372.826018518521</v>
      </c>
      <c r="C90" t="s">
        <v>33</v>
      </c>
    </row>
    <row r="91" spans="1:3" x14ac:dyDescent="0.25">
      <c r="A91" t="s">
        <v>138</v>
      </c>
      <c r="B91" s="1">
        <v>45380.910891203705</v>
      </c>
      <c r="C91" t="s">
        <v>33</v>
      </c>
    </row>
    <row r="92" spans="1:3" x14ac:dyDescent="0.25">
      <c r="A92" t="s">
        <v>140</v>
      </c>
      <c r="B92" s="1">
        <v>45369.129120370373</v>
      </c>
      <c r="C92" t="s">
        <v>30</v>
      </c>
    </row>
    <row r="93" spans="1:3" x14ac:dyDescent="0.25">
      <c r="A93" t="s">
        <v>142</v>
      </c>
      <c r="B93" s="1">
        <v>45417.477071759262</v>
      </c>
      <c r="C93" t="s">
        <v>56</v>
      </c>
    </row>
    <row r="94" spans="1:3" x14ac:dyDescent="0.25">
      <c r="A94" t="s">
        <v>144</v>
      </c>
      <c r="B94" s="1">
        <v>45365.269085648149</v>
      </c>
      <c r="C94" t="s">
        <v>30</v>
      </c>
    </row>
    <row r="95" spans="1:3" x14ac:dyDescent="0.25">
      <c r="A95" t="s">
        <v>145</v>
      </c>
      <c r="B95" s="1">
        <v>45394.673726851855</v>
      </c>
      <c r="C95" t="s">
        <v>89</v>
      </c>
    </row>
    <row r="96" spans="1:3" x14ac:dyDescent="0.25">
      <c r="A96" t="s">
        <v>145</v>
      </c>
      <c r="B96" s="1">
        <v>45394.869537037041</v>
      </c>
      <c r="C96" t="s">
        <v>33</v>
      </c>
    </row>
    <row r="97" spans="1:3" x14ac:dyDescent="0.25">
      <c r="A97" t="s">
        <v>146</v>
      </c>
      <c r="B97" s="1">
        <v>45442.796631944446</v>
      </c>
      <c r="C97" t="s">
        <v>25</v>
      </c>
    </row>
    <row r="98" spans="1:3" x14ac:dyDescent="0.25">
      <c r="A98" t="s">
        <v>146</v>
      </c>
      <c r="B98" s="1">
        <v>45442.801990740743</v>
      </c>
      <c r="C98" t="s">
        <v>30</v>
      </c>
    </row>
    <row r="99" spans="1:3" x14ac:dyDescent="0.25">
      <c r="A99" t="s">
        <v>146</v>
      </c>
      <c r="B99" s="1">
        <v>45442.833437499998</v>
      </c>
      <c r="C99" t="s">
        <v>25</v>
      </c>
    </row>
    <row r="100" spans="1:3" x14ac:dyDescent="0.25">
      <c r="A100" t="s">
        <v>148</v>
      </c>
      <c r="B100" s="1">
        <v>45395.56689814815</v>
      </c>
      <c r="C100" t="s">
        <v>39</v>
      </c>
    </row>
    <row r="101" spans="1:3" x14ac:dyDescent="0.25">
      <c r="A101" t="s">
        <v>148</v>
      </c>
      <c r="B101" s="1">
        <v>45395.691527777781</v>
      </c>
      <c r="C101" t="s">
        <v>36</v>
      </c>
    </row>
    <row r="102" spans="1:3" x14ac:dyDescent="0.25">
      <c r="A102" t="s">
        <v>150</v>
      </c>
      <c r="B102" s="1">
        <v>45404.761956018519</v>
      </c>
      <c r="C102" t="s">
        <v>39</v>
      </c>
    </row>
    <row r="103" spans="1:3" x14ac:dyDescent="0.25">
      <c r="A103" t="s">
        <v>150</v>
      </c>
      <c r="B103" s="1">
        <v>45405.127766203703</v>
      </c>
      <c r="C103" t="s">
        <v>33</v>
      </c>
    </row>
    <row r="104" spans="1:3" x14ac:dyDescent="0.25">
      <c r="A104" t="s">
        <v>152</v>
      </c>
      <c r="B104" s="1">
        <v>45380.774050925924</v>
      </c>
      <c r="C104" t="s">
        <v>68</v>
      </c>
    </row>
    <row r="105" spans="1:3" x14ac:dyDescent="0.25">
      <c r="A105" t="s">
        <v>153</v>
      </c>
      <c r="B105" s="1">
        <v>45369.055405092593</v>
      </c>
      <c r="C105" t="s">
        <v>30</v>
      </c>
    </row>
    <row r="106" spans="1:3" x14ac:dyDescent="0.25">
      <c r="A106" t="s">
        <v>155</v>
      </c>
      <c r="B106" s="1">
        <v>45385.186030092591</v>
      </c>
      <c r="C106" t="s">
        <v>39</v>
      </c>
    </row>
    <row r="107" spans="1:3" x14ac:dyDescent="0.25">
      <c r="A107" t="s">
        <v>155</v>
      </c>
      <c r="B107" s="1">
        <v>45385.465474537035</v>
      </c>
      <c r="C107" t="s">
        <v>56</v>
      </c>
    </row>
    <row r="108" spans="1:3" x14ac:dyDescent="0.25">
      <c r="A108" t="s">
        <v>156</v>
      </c>
      <c r="B108" s="1">
        <v>45364.784062500003</v>
      </c>
      <c r="C108" t="s">
        <v>25</v>
      </c>
    </row>
    <row r="109" spans="1:3" x14ac:dyDescent="0.25">
      <c r="A109" t="s">
        <v>156</v>
      </c>
      <c r="B109" s="1">
        <v>45364.934965277775</v>
      </c>
      <c r="C109" t="s">
        <v>36</v>
      </c>
    </row>
    <row r="110" spans="1:3" x14ac:dyDescent="0.25">
      <c r="A110" t="s">
        <v>158</v>
      </c>
      <c r="B110" s="1">
        <v>45348.907488425924</v>
      </c>
      <c r="C110" t="s">
        <v>65</v>
      </c>
    </row>
    <row r="111" spans="1:3" x14ac:dyDescent="0.25">
      <c r="A111" t="s">
        <v>158</v>
      </c>
      <c r="B111" s="1">
        <v>45361.07</v>
      </c>
      <c r="C111" t="s">
        <v>68</v>
      </c>
    </row>
    <row r="112" spans="1:3" x14ac:dyDescent="0.25">
      <c r="A112" t="s">
        <v>158</v>
      </c>
      <c r="B112" s="1">
        <v>45361.07068287037</v>
      </c>
      <c r="C112" t="s">
        <v>64</v>
      </c>
    </row>
    <row r="113" spans="1:3" x14ac:dyDescent="0.25">
      <c r="A113" t="s">
        <v>159</v>
      </c>
      <c r="B113" s="1">
        <v>45371.268368055556</v>
      </c>
      <c r="C113" t="s">
        <v>78</v>
      </c>
    </row>
    <row r="114" spans="1:3" x14ac:dyDescent="0.25">
      <c r="A114" t="s">
        <v>159</v>
      </c>
      <c r="B114" s="1">
        <v>45371.665231481478</v>
      </c>
      <c r="C114" t="s">
        <v>56</v>
      </c>
    </row>
    <row r="115" spans="1:3" x14ac:dyDescent="0.25">
      <c r="A115" t="s">
        <v>161</v>
      </c>
      <c r="B115" s="1">
        <v>45371.781851851854</v>
      </c>
      <c r="C115" t="s">
        <v>36</v>
      </c>
    </row>
    <row r="116" spans="1:3" x14ac:dyDescent="0.25">
      <c r="A116" t="s">
        <v>163</v>
      </c>
      <c r="B116" s="1">
        <v>45407.094386574077</v>
      </c>
      <c r="C116" t="s">
        <v>33</v>
      </c>
    </row>
    <row r="117" spans="1:3" x14ac:dyDescent="0.25">
      <c r="A117" t="s">
        <v>165</v>
      </c>
      <c r="B117" s="1">
        <v>45348.90115740741</v>
      </c>
      <c r="C117" t="s">
        <v>39</v>
      </c>
    </row>
    <row r="118" spans="1:3" x14ac:dyDescent="0.25">
      <c r="A118" t="s">
        <v>165</v>
      </c>
      <c r="B118" s="1">
        <v>45349.058020833334</v>
      </c>
      <c r="C118" t="s">
        <v>33</v>
      </c>
    </row>
    <row r="119" spans="1:3" x14ac:dyDescent="0.25">
      <c r="A119" t="s">
        <v>167</v>
      </c>
      <c r="B119" s="1">
        <v>45371.37300925926</v>
      </c>
      <c r="C119" t="s">
        <v>78</v>
      </c>
    </row>
    <row r="120" spans="1:3" x14ac:dyDescent="0.25">
      <c r="A120" t="s">
        <v>167</v>
      </c>
      <c r="B120" s="1">
        <v>45371.585486111115</v>
      </c>
      <c r="C120" t="s">
        <v>56</v>
      </c>
    </row>
    <row r="121" spans="1:3" x14ac:dyDescent="0.25">
      <c r="A121" t="s">
        <v>169</v>
      </c>
      <c r="B121" s="1">
        <v>45356.790659722225</v>
      </c>
      <c r="C121" t="s">
        <v>25</v>
      </c>
    </row>
    <row r="122" spans="1:3" x14ac:dyDescent="0.25">
      <c r="A122" t="s">
        <v>169</v>
      </c>
      <c r="B122" s="1">
        <v>45358.665520833332</v>
      </c>
      <c r="C122" t="s">
        <v>56</v>
      </c>
    </row>
    <row r="123" spans="1:3" x14ac:dyDescent="0.25">
      <c r="A123" t="s">
        <v>171</v>
      </c>
      <c r="B123" s="1">
        <v>45373.731087962966</v>
      </c>
      <c r="C123" t="s">
        <v>30</v>
      </c>
    </row>
    <row r="124" spans="1:3" x14ac:dyDescent="0.25">
      <c r="A124" t="s">
        <v>172</v>
      </c>
      <c r="B124" s="1">
        <v>45368.92015046296</v>
      </c>
      <c r="C124" t="s">
        <v>30</v>
      </c>
    </row>
    <row r="125" spans="1:3" x14ac:dyDescent="0.25">
      <c r="A125" t="s">
        <v>174</v>
      </c>
      <c r="B125" s="1">
        <v>45385.430196759262</v>
      </c>
      <c r="C125" t="s">
        <v>56</v>
      </c>
    </row>
    <row r="126" spans="1:3" x14ac:dyDescent="0.25">
      <c r="A126" t="s">
        <v>174</v>
      </c>
      <c r="B126" s="1">
        <v>45385.430219907408</v>
      </c>
      <c r="C126" t="s">
        <v>45</v>
      </c>
    </row>
    <row r="127" spans="1:3" x14ac:dyDescent="0.25">
      <c r="A127" t="s">
        <v>175</v>
      </c>
      <c r="B127" s="1">
        <v>45392.88957175926</v>
      </c>
      <c r="C127" t="s">
        <v>25</v>
      </c>
    </row>
    <row r="128" spans="1:3" x14ac:dyDescent="0.25">
      <c r="A128" t="s">
        <v>175</v>
      </c>
      <c r="B128" s="1">
        <v>45393.276203703703</v>
      </c>
      <c r="C128" t="s">
        <v>56</v>
      </c>
    </row>
    <row r="129" spans="1:3" x14ac:dyDescent="0.25">
      <c r="A129" t="s">
        <v>177</v>
      </c>
      <c r="B129" s="1">
        <v>45391.595127314817</v>
      </c>
      <c r="C129" t="s">
        <v>59</v>
      </c>
    </row>
    <row r="130" spans="1:3" x14ac:dyDescent="0.25">
      <c r="A130" t="s">
        <v>177</v>
      </c>
      <c r="B130" s="1">
        <v>45391.762685185182</v>
      </c>
      <c r="C130" t="s">
        <v>30</v>
      </c>
    </row>
    <row r="131" spans="1:3" x14ac:dyDescent="0.25">
      <c r="A131" t="s">
        <v>177</v>
      </c>
      <c r="B131" s="1">
        <v>45391.763368055559</v>
      </c>
      <c r="C131" t="s">
        <v>30</v>
      </c>
    </row>
    <row r="132" spans="1:3" x14ac:dyDescent="0.25">
      <c r="A132" t="s">
        <v>179</v>
      </c>
      <c r="B132" s="1">
        <v>45385.212048611109</v>
      </c>
      <c r="C132" t="s">
        <v>25</v>
      </c>
    </row>
    <row r="133" spans="1:3" x14ac:dyDescent="0.25">
      <c r="A133" t="s">
        <v>179</v>
      </c>
      <c r="B133" s="1">
        <v>45385.694085648145</v>
      </c>
      <c r="C133" t="s">
        <v>30</v>
      </c>
    </row>
    <row r="134" spans="1:3" x14ac:dyDescent="0.25">
      <c r="A134" t="s">
        <v>179</v>
      </c>
      <c r="B134" s="1">
        <v>45385.695115740738</v>
      </c>
      <c r="C134" t="s">
        <v>30</v>
      </c>
    </row>
    <row r="135" spans="1:3" x14ac:dyDescent="0.25">
      <c r="A135" t="s">
        <v>179</v>
      </c>
      <c r="B135" s="1">
        <v>45385.696759259263</v>
      </c>
      <c r="C135" t="s">
        <v>30</v>
      </c>
    </row>
    <row r="136" spans="1:3" x14ac:dyDescent="0.25">
      <c r="A136" t="s">
        <v>179</v>
      </c>
      <c r="B136" s="1">
        <v>45385.698101851849</v>
      </c>
      <c r="C136" t="s">
        <v>30</v>
      </c>
    </row>
    <row r="137" spans="1:3" x14ac:dyDescent="0.25">
      <c r="A137" t="s">
        <v>179</v>
      </c>
      <c r="B137" s="1">
        <v>45385.69903935185</v>
      </c>
      <c r="C137" t="s">
        <v>30</v>
      </c>
    </row>
    <row r="138" spans="1:3" x14ac:dyDescent="0.25">
      <c r="A138" t="s">
        <v>179</v>
      </c>
      <c r="B138" s="1">
        <v>45385.70008101852</v>
      </c>
      <c r="C138" t="s">
        <v>30</v>
      </c>
    </row>
    <row r="139" spans="1:3" x14ac:dyDescent="0.25">
      <c r="A139" t="s">
        <v>179</v>
      </c>
      <c r="B139" s="1">
        <v>45385.700601851851</v>
      </c>
      <c r="C139" t="s">
        <v>56</v>
      </c>
    </row>
    <row r="140" spans="1:3" x14ac:dyDescent="0.25">
      <c r="A140" t="s">
        <v>180</v>
      </c>
      <c r="B140" s="1">
        <v>45346.869131944448</v>
      </c>
      <c r="C140" t="s">
        <v>117</v>
      </c>
    </row>
    <row r="141" spans="1:3" x14ac:dyDescent="0.25">
      <c r="A141" t="s">
        <v>180</v>
      </c>
      <c r="B141" s="1">
        <v>45347.135717592595</v>
      </c>
      <c r="C141" t="s">
        <v>45</v>
      </c>
    </row>
    <row r="142" spans="1:3" x14ac:dyDescent="0.25">
      <c r="A142" t="s">
        <v>181</v>
      </c>
      <c r="B142" s="1">
        <v>45365.011840277781</v>
      </c>
      <c r="C142" t="s">
        <v>36</v>
      </c>
    </row>
    <row r="143" spans="1:3" x14ac:dyDescent="0.25">
      <c r="A143" t="s">
        <v>181</v>
      </c>
      <c r="B143" s="1">
        <v>45365.152013888888</v>
      </c>
      <c r="C143" t="s">
        <v>36</v>
      </c>
    </row>
    <row r="144" spans="1:3" x14ac:dyDescent="0.25">
      <c r="A144" t="s">
        <v>183</v>
      </c>
      <c r="B144" s="1">
        <v>45373.628067129626</v>
      </c>
      <c r="C144" t="s">
        <v>39</v>
      </c>
    </row>
    <row r="145" spans="1:3" x14ac:dyDescent="0.25">
      <c r="A145" t="s">
        <v>183</v>
      </c>
      <c r="B145" s="1">
        <v>45373.628101851849</v>
      </c>
      <c r="C145" t="s">
        <v>25</v>
      </c>
    </row>
    <row r="146" spans="1:3" x14ac:dyDescent="0.25">
      <c r="A146" t="s">
        <v>183</v>
      </c>
      <c r="B146" s="1">
        <v>45373.762071759258</v>
      </c>
      <c r="C146" t="s">
        <v>30</v>
      </c>
    </row>
    <row r="147" spans="1:3" x14ac:dyDescent="0.25">
      <c r="A147" t="s">
        <v>185</v>
      </c>
      <c r="B147" s="1">
        <v>45371.773275462961</v>
      </c>
      <c r="C147" t="s">
        <v>32</v>
      </c>
    </row>
    <row r="148" spans="1:3" x14ac:dyDescent="0.25">
      <c r="A148" t="s">
        <v>185</v>
      </c>
      <c r="B148" s="1">
        <v>45371.957557870373</v>
      </c>
      <c r="C148" t="s">
        <v>33</v>
      </c>
    </row>
    <row r="149" spans="1:3" x14ac:dyDescent="0.25">
      <c r="A149" t="s">
        <v>186</v>
      </c>
      <c r="B149" s="1">
        <v>45369.095185185186</v>
      </c>
      <c r="C149" t="s">
        <v>78</v>
      </c>
    </row>
    <row r="150" spans="1:3" x14ac:dyDescent="0.25">
      <c r="A150" t="s">
        <v>186</v>
      </c>
      <c r="B150" s="1">
        <v>45369.243495370371</v>
      </c>
      <c r="C150" t="s">
        <v>56</v>
      </c>
    </row>
    <row r="151" spans="1:3" x14ac:dyDescent="0.25">
      <c r="A151" t="s">
        <v>186</v>
      </c>
      <c r="B151" s="1">
        <v>45382.161099537036</v>
      </c>
      <c r="C151" t="s">
        <v>25</v>
      </c>
    </row>
    <row r="152" spans="1:3" x14ac:dyDescent="0.25">
      <c r="A152" t="s">
        <v>188</v>
      </c>
      <c r="B152" s="1">
        <v>45391.784270833334</v>
      </c>
      <c r="C152" t="s">
        <v>39</v>
      </c>
    </row>
    <row r="153" spans="1:3" x14ac:dyDescent="0.25">
      <c r="A153" t="s">
        <v>188</v>
      </c>
      <c r="B153" s="1">
        <v>45392.654224537036</v>
      </c>
      <c r="C153" t="s">
        <v>36</v>
      </c>
    </row>
    <row r="154" spans="1:3" x14ac:dyDescent="0.25">
      <c r="A154" t="s">
        <v>190</v>
      </c>
      <c r="B154" s="1">
        <v>45371.8440162037</v>
      </c>
      <c r="C154" t="s">
        <v>61</v>
      </c>
    </row>
    <row r="155" spans="1:3" x14ac:dyDescent="0.25">
      <c r="A155" t="s">
        <v>191</v>
      </c>
      <c r="B155" s="1">
        <v>45368.050393518519</v>
      </c>
      <c r="C155" t="s">
        <v>36</v>
      </c>
    </row>
    <row r="156" spans="1:3" x14ac:dyDescent="0.25">
      <c r="A156" t="s">
        <v>191</v>
      </c>
      <c r="B156" s="1">
        <v>45368.053796296299</v>
      </c>
      <c r="C156" t="s">
        <v>32</v>
      </c>
    </row>
    <row r="157" spans="1:3" x14ac:dyDescent="0.25">
      <c r="A157" t="s">
        <v>191</v>
      </c>
      <c r="B157" s="1">
        <v>45368.206134259257</v>
      </c>
      <c r="C157" t="s">
        <v>36</v>
      </c>
    </row>
    <row r="158" spans="1:3" x14ac:dyDescent="0.25">
      <c r="A158" t="s">
        <v>193</v>
      </c>
      <c r="B158" s="1">
        <v>45373.623506944445</v>
      </c>
      <c r="C158" t="s">
        <v>36</v>
      </c>
    </row>
    <row r="159" spans="1:3" x14ac:dyDescent="0.25">
      <c r="A159" t="s">
        <v>193</v>
      </c>
      <c r="B159" s="1">
        <v>45373.767106481479</v>
      </c>
      <c r="C159" t="s">
        <v>65</v>
      </c>
    </row>
    <row r="160" spans="1:3" x14ac:dyDescent="0.25">
      <c r="A160" t="s">
        <v>193</v>
      </c>
      <c r="B160" s="1">
        <v>45373.790706018517</v>
      </c>
      <c r="C160" t="s">
        <v>33</v>
      </c>
    </row>
    <row r="161" spans="1:3" x14ac:dyDescent="0.25">
      <c r="A161" t="s">
        <v>193</v>
      </c>
      <c r="B161" s="1">
        <v>45373.802685185183</v>
      </c>
      <c r="C161" t="s">
        <v>65</v>
      </c>
    </row>
    <row r="162" spans="1:3" x14ac:dyDescent="0.25">
      <c r="A162" t="s">
        <v>195</v>
      </c>
      <c r="B162" s="1">
        <v>45370.945023148146</v>
      </c>
      <c r="C162" t="s">
        <v>36</v>
      </c>
    </row>
    <row r="163" spans="1:3" x14ac:dyDescent="0.25">
      <c r="A163" t="s">
        <v>195</v>
      </c>
      <c r="B163" s="1">
        <v>45371.074247685188</v>
      </c>
      <c r="C163" t="s">
        <v>36</v>
      </c>
    </row>
    <row r="164" spans="1:3" x14ac:dyDescent="0.25">
      <c r="A164" t="s">
        <v>197</v>
      </c>
      <c r="B164" s="1">
        <v>45368.830625000002</v>
      </c>
      <c r="C164" t="s">
        <v>45</v>
      </c>
    </row>
    <row r="165" spans="1:3" x14ac:dyDescent="0.25">
      <c r="A165" t="s">
        <v>198</v>
      </c>
      <c r="B165" s="1">
        <v>45366.069293981483</v>
      </c>
      <c r="C165" t="s">
        <v>36</v>
      </c>
    </row>
    <row r="166" spans="1:3" x14ac:dyDescent="0.25">
      <c r="A166" t="s">
        <v>198</v>
      </c>
      <c r="B166" s="1">
        <v>45368.850972222222</v>
      </c>
      <c r="C166" t="s">
        <v>32</v>
      </c>
    </row>
    <row r="167" spans="1:3" x14ac:dyDescent="0.25">
      <c r="A167" t="s">
        <v>198</v>
      </c>
      <c r="B167" s="1">
        <v>45369.922685185185</v>
      </c>
      <c r="C167" t="s">
        <v>65</v>
      </c>
    </row>
    <row r="168" spans="1:3" x14ac:dyDescent="0.25">
      <c r="A168" t="s">
        <v>198</v>
      </c>
      <c r="B168" s="1">
        <v>45370.558136574073</v>
      </c>
      <c r="C168" t="s">
        <v>45</v>
      </c>
    </row>
    <row r="169" spans="1:3" x14ac:dyDescent="0.25">
      <c r="A169" t="s">
        <v>198</v>
      </c>
      <c r="B169" s="1">
        <v>45372.01390046296</v>
      </c>
      <c r="C169" t="s">
        <v>117</v>
      </c>
    </row>
    <row r="170" spans="1:3" x14ac:dyDescent="0.25">
      <c r="A170" t="s">
        <v>198</v>
      </c>
      <c r="B170" s="1">
        <v>45372.014097222222</v>
      </c>
      <c r="C170" t="s">
        <v>59</v>
      </c>
    </row>
    <row r="171" spans="1:3" x14ac:dyDescent="0.25">
      <c r="A171" t="s">
        <v>198</v>
      </c>
      <c r="B171" s="1">
        <v>45396.649282407408</v>
      </c>
      <c r="C171" t="s">
        <v>56</v>
      </c>
    </row>
    <row r="172" spans="1:3" x14ac:dyDescent="0.25">
      <c r="A172" t="s">
        <v>198</v>
      </c>
      <c r="B172" s="1">
        <v>45396.651354166665</v>
      </c>
      <c r="C172" t="s">
        <v>76</v>
      </c>
    </row>
    <row r="173" spans="1:3" x14ac:dyDescent="0.25">
      <c r="A173" t="s">
        <v>198</v>
      </c>
      <c r="B173" s="1">
        <v>45398.819027777776</v>
      </c>
      <c r="C173" t="s">
        <v>199</v>
      </c>
    </row>
    <row r="174" spans="1:3" x14ac:dyDescent="0.25">
      <c r="A174" t="s">
        <v>198</v>
      </c>
      <c r="B174" s="1">
        <v>45400.250162037039</v>
      </c>
      <c r="C174" t="s">
        <v>33</v>
      </c>
    </row>
    <row r="175" spans="1:3" x14ac:dyDescent="0.25">
      <c r="A175" t="s">
        <v>198</v>
      </c>
      <c r="B175" s="1">
        <v>45403.40488425926</v>
      </c>
      <c r="C175" t="s">
        <v>33</v>
      </c>
    </row>
    <row r="176" spans="1:3" x14ac:dyDescent="0.25">
      <c r="A176" t="s">
        <v>198</v>
      </c>
      <c r="B176" s="1">
        <v>45404.739571759259</v>
      </c>
      <c r="C176" t="s">
        <v>39</v>
      </c>
    </row>
    <row r="177" spans="1:3" x14ac:dyDescent="0.25">
      <c r="A177" t="s">
        <v>198</v>
      </c>
      <c r="B177" s="1">
        <v>45410.272141203706</v>
      </c>
      <c r="C177" t="s">
        <v>25</v>
      </c>
    </row>
    <row r="178" spans="1:3" x14ac:dyDescent="0.25">
      <c r="A178" t="s">
        <v>198</v>
      </c>
      <c r="B178" s="1">
        <v>45411.264537037037</v>
      </c>
      <c r="C178" t="s">
        <v>33</v>
      </c>
    </row>
    <row r="179" spans="1:3" x14ac:dyDescent="0.25">
      <c r="A179" t="s">
        <v>200</v>
      </c>
      <c r="B179" s="1">
        <v>45364.779675925929</v>
      </c>
      <c r="C179" t="s">
        <v>36</v>
      </c>
    </row>
    <row r="180" spans="1:3" x14ac:dyDescent="0.25">
      <c r="A180" t="s">
        <v>200</v>
      </c>
      <c r="B180" s="1">
        <v>45364.94122685185</v>
      </c>
      <c r="C180" t="s">
        <v>36</v>
      </c>
    </row>
    <row r="181" spans="1:3" x14ac:dyDescent="0.25">
      <c r="A181" t="s">
        <v>201</v>
      </c>
      <c r="B181" s="1">
        <v>45373.781828703701</v>
      </c>
      <c r="C181" t="s">
        <v>36</v>
      </c>
    </row>
    <row r="182" spans="1:3" x14ac:dyDescent="0.25">
      <c r="A182" t="s">
        <v>201</v>
      </c>
      <c r="B182" s="1">
        <v>45373.925983796296</v>
      </c>
      <c r="C182" t="s">
        <v>33</v>
      </c>
    </row>
    <row r="183" spans="1:3" x14ac:dyDescent="0.25">
      <c r="A183" t="s">
        <v>203</v>
      </c>
      <c r="B183" s="1">
        <v>45372.828842592593</v>
      </c>
      <c r="C183" t="s">
        <v>33</v>
      </c>
    </row>
    <row r="184" spans="1:3" x14ac:dyDescent="0.25">
      <c r="A184" t="s">
        <v>204</v>
      </c>
      <c r="B184" s="1">
        <v>45365.905902777777</v>
      </c>
      <c r="C184" t="s">
        <v>32</v>
      </c>
    </row>
    <row r="185" spans="1:3" x14ac:dyDescent="0.25">
      <c r="A185" t="s">
        <v>204</v>
      </c>
      <c r="B185" s="1">
        <v>45366.149861111109</v>
      </c>
      <c r="C185" t="s">
        <v>30</v>
      </c>
    </row>
    <row r="186" spans="1:3" x14ac:dyDescent="0.25">
      <c r="A186" t="s">
        <v>205</v>
      </c>
      <c r="B186" s="1">
        <v>45472.963761574072</v>
      </c>
      <c r="C186" t="s">
        <v>25</v>
      </c>
    </row>
    <row r="187" spans="1:3" x14ac:dyDescent="0.25">
      <c r="A187" t="s">
        <v>205</v>
      </c>
      <c r="B187" s="1">
        <v>45686.839328703703</v>
      </c>
      <c r="C187" t="s">
        <v>89</v>
      </c>
    </row>
    <row r="188" spans="1:3" x14ac:dyDescent="0.25">
      <c r="A188" t="s">
        <v>207</v>
      </c>
      <c r="B188" s="1">
        <v>45741.306469907409</v>
      </c>
      <c r="C188" t="s">
        <v>100</v>
      </c>
    </row>
    <row r="189" spans="1:3" x14ac:dyDescent="0.25">
      <c r="A189" t="s">
        <v>210</v>
      </c>
      <c r="B189" s="1">
        <v>45473.799421296295</v>
      </c>
      <c r="C189" t="s">
        <v>65</v>
      </c>
    </row>
    <row r="190" spans="1:3" x14ac:dyDescent="0.25">
      <c r="A190" t="s">
        <v>210</v>
      </c>
      <c r="B190" s="1">
        <v>45478.839444444442</v>
      </c>
      <c r="C190" t="s">
        <v>25</v>
      </c>
    </row>
    <row r="191" spans="1:3" x14ac:dyDescent="0.25">
      <c r="A191" t="s">
        <v>210</v>
      </c>
      <c r="B191" s="1">
        <v>45480.529293981483</v>
      </c>
      <c r="C191" t="s">
        <v>59</v>
      </c>
    </row>
    <row r="192" spans="1:3" x14ac:dyDescent="0.25">
      <c r="A192" t="s">
        <v>210</v>
      </c>
      <c r="B192" s="1">
        <v>45489.226956018516</v>
      </c>
      <c r="C192" t="s">
        <v>32</v>
      </c>
    </row>
    <row r="193" spans="1:3" x14ac:dyDescent="0.25">
      <c r="A193" t="s">
        <v>210</v>
      </c>
      <c r="B193" s="1">
        <v>45489.403599537036</v>
      </c>
      <c r="C193" t="s">
        <v>100</v>
      </c>
    </row>
    <row r="194" spans="1:3" x14ac:dyDescent="0.25">
      <c r="A194" t="s">
        <v>212</v>
      </c>
      <c r="B194" s="1">
        <v>45768.204918981479</v>
      </c>
      <c r="C194" t="s">
        <v>65</v>
      </c>
    </row>
    <row r="195" spans="1:3" x14ac:dyDescent="0.25">
      <c r="A195" t="s">
        <v>214</v>
      </c>
      <c r="B195" s="1">
        <v>45730.169224537036</v>
      </c>
      <c r="C195" t="s">
        <v>30</v>
      </c>
    </row>
    <row r="196" spans="1:3" x14ac:dyDescent="0.25">
      <c r="A196" t="s">
        <v>216</v>
      </c>
      <c r="B196" s="1">
        <v>45763.565474537034</v>
      </c>
      <c r="C196" t="s">
        <v>36</v>
      </c>
    </row>
    <row r="197" spans="1:3" x14ac:dyDescent="0.25">
      <c r="A197" t="s">
        <v>216</v>
      </c>
      <c r="B197" s="1">
        <v>45763.743506944447</v>
      </c>
      <c r="C197" t="s">
        <v>33</v>
      </c>
    </row>
    <row r="198" spans="1:3" x14ac:dyDescent="0.25">
      <c r="A198" t="s">
        <v>218</v>
      </c>
      <c r="B198" s="1">
        <v>45750.8278125</v>
      </c>
      <c r="C198" t="s">
        <v>33</v>
      </c>
    </row>
    <row r="199" spans="1:3" x14ac:dyDescent="0.25">
      <c r="A199" t="s">
        <v>220</v>
      </c>
      <c r="B199" s="1">
        <v>45768.882604166669</v>
      </c>
      <c r="C199" t="s">
        <v>39</v>
      </c>
    </row>
    <row r="200" spans="1:3" x14ac:dyDescent="0.25">
      <c r="A200" t="s">
        <v>220</v>
      </c>
      <c r="B200" s="1">
        <v>45769.633750000001</v>
      </c>
      <c r="C200" t="s">
        <v>45</v>
      </c>
    </row>
    <row r="201" spans="1:3" x14ac:dyDescent="0.25">
      <c r="A201" t="s">
        <v>222</v>
      </c>
      <c r="B201" s="1">
        <v>45744.442627314813</v>
      </c>
      <c r="C201" t="s">
        <v>36</v>
      </c>
    </row>
    <row r="202" spans="1:3" x14ac:dyDescent="0.25">
      <c r="A202" t="s">
        <v>223</v>
      </c>
      <c r="B202" s="1">
        <v>45754.648298611108</v>
      </c>
      <c r="C202" t="s">
        <v>56</v>
      </c>
    </row>
    <row r="203" spans="1:3" x14ac:dyDescent="0.25">
      <c r="A203" t="s">
        <v>224</v>
      </c>
      <c r="B203" s="1">
        <v>45741.711423611108</v>
      </c>
      <c r="C203" t="s">
        <v>36</v>
      </c>
    </row>
    <row r="204" spans="1:3" x14ac:dyDescent="0.25">
      <c r="A204" t="s">
        <v>226</v>
      </c>
      <c r="B204" s="1">
        <v>45453.702743055554</v>
      </c>
      <c r="C204" t="s">
        <v>39</v>
      </c>
    </row>
    <row r="205" spans="1:3" x14ac:dyDescent="0.25">
      <c r="A205" t="s">
        <v>226</v>
      </c>
      <c r="B205" s="1">
        <v>45567.816944444443</v>
      </c>
      <c r="C205" t="s">
        <v>36</v>
      </c>
    </row>
    <row r="206" spans="1:3" x14ac:dyDescent="0.25">
      <c r="A206" t="s">
        <v>228</v>
      </c>
      <c r="B206" s="1">
        <v>45371.752546296295</v>
      </c>
      <c r="C206" t="s">
        <v>64</v>
      </c>
    </row>
    <row r="207" spans="1:3" x14ac:dyDescent="0.25">
      <c r="A207" t="s">
        <v>230</v>
      </c>
      <c r="B207" s="1">
        <v>45423.63490740741</v>
      </c>
      <c r="C207" t="s">
        <v>39</v>
      </c>
    </row>
    <row r="208" spans="1:3" x14ac:dyDescent="0.25">
      <c r="A208" t="s">
        <v>230</v>
      </c>
      <c r="B208" s="1">
        <v>45423.646550925929</v>
      </c>
      <c r="C208" t="s">
        <v>39</v>
      </c>
    </row>
    <row r="209" spans="1:3" x14ac:dyDescent="0.25">
      <c r="A209" t="s">
        <v>230</v>
      </c>
      <c r="B209" s="1">
        <v>45423.658101851855</v>
      </c>
      <c r="C209" t="s">
        <v>199</v>
      </c>
    </row>
    <row r="210" spans="1:3" x14ac:dyDescent="0.25">
      <c r="A210" t="s">
        <v>232</v>
      </c>
      <c r="B210" s="1">
        <v>45403.530486111114</v>
      </c>
      <c r="C210" t="s">
        <v>117</v>
      </c>
    </row>
    <row r="211" spans="1:3" x14ac:dyDescent="0.25">
      <c r="A211" t="s">
        <v>234</v>
      </c>
      <c r="B211" s="1">
        <v>45395.139178240737</v>
      </c>
      <c r="C211" t="s">
        <v>33</v>
      </c>
    </row>
    <row r="212" spans="1:3" x14ac:dyDescent="0.25">
      <c r="A212" t="s">
        <v>234</v>
      </c>
      <c r="B212" s="1">
        <v>45738.905671296299</v>
      </c>
      <c r="C212" t="s">
        <v>39</v>
      </c>
    </row>
    <row r="213" spans="1:3" x14ac:dyDescent="0.25">
      <c r="A213" t="s">
        <v>234</v>
      </c>
      <c r="B213" s="1">
        <v>45739.090358796297</v>
      </c>
      <c r="C213" t="s">
        <v>33</v>
      </c>
    </row>
    <row r="214" spans="1:3" x14ac:dyDescent="0.25">
      <c r="A214" t="s">
        <v>236</v>
      </c>
      <c r="B214" s="1">
        <v>45399.99422453704</v>
      </c>
      <c r="C214" t="s">
        <v>33</v>
      </c>
    </row>
    <row r="215" spans="1:3" x14ac:dyDescent="0.25">
      <c r="A215" t="s">
        <v>238</v>
      </c>
      <c r="B215" s="1">
        <v>45536.407326388886</v>
      </c>
      <c r="C215" t="s">
        <v>36</v>
      </c>
    </row>
    <row r="216" spans="1:3" x14ac:dyDescent="0.25">
      <c r="A216" t="s">
        <v>238</v>
      </c>
      <c r="B216" s="1">
        <v>45536.42765046296</v>
      </c>
      <c r="C216" t="s">
        <v>36</v>
      </c>
    </row>
    <row r="217" spans="1:3" x14ac:dyDescent="0.25">
      <c r="A217" t="s">
        <v>240</v>
      </c>
      <c r="B217" s="1">
        <v>45597.781099537038</v>
      </c>
      <c r="C217" t="s">
        <v>61</v>
      </c>
    </row>
    <row r="218" spans="1:3" x14ac:dyDescent="0.25">
      <c r="A218" t="s">
        <v>242</v>
      </c>
      <c r="B218" s="1">
        <v>45548.755196759259</v>
      </c>
      <c r="C218" t="s">
        <v>64</v>
      </c>
    </row>
    <row r="219" spans="1:3" x14ac:dyDescent="0.25">
      <c r="A219" t="s">
        <v>242</v>
      </c>
      <c r="B219" s="1">
        <v>45548.755960648145</v>
      </c>
      <c r="C219" t="s">
        <v>64</v>
      </c>
    </row>
    <row r="220" spans="1:3" x14ac:dyDescent="0.25">
      <c r="A220" t="s">
        <v>242</v>
      </c>
      <c r="B220" s="1">
        <v>45548.756643518522</v>
      </c>
      <c r="C220" t="s">
        <v>64</v>
      </c>
    </row>
    <row r="221" spans="1:3" x14ac:dyDescent="0.25">
      <c r="A221" t="s">
        <v>242</v>
      </c>
      <c r="B221" s="1">
        <v>45548.75744212963</v>
      </c>
      <c r="C221" t="s">
        <v>64</v>
      </c>
    </row>
    <row r="222" spans="1:3" x14ac:dyDescent="0.25">
      <c r="A222" t="s">
        <v>242</v>
      </c>
      <c r="B222" s="1">
        <v>45548.758148148147</v>
      </c>
      <c r="C222" t="s">
        <v>64</v>
      </c>
    </row>
    <row r="223" spans="1:3" x14ac:dyDescent="0.25">
      <c r="A223" t="s">
        <v>242</v>
      </c>
      <c r="B223" s="1">
        <v>45548.758842592593</v>
      </c>
      <c r="C223" t="s">
        <v>64</v>
      </c>
    </row>
    <row r="224" spans="1:3" x14ac:dyDescent="0.25">
      <c r="A224" t="s">
        <v>242</v>
      </c>
      <c r="B224" s="1">
        <v>45548.758969907409</v>
      </c>
      <c r="C224" t="s">
        <v>68</v>
      </c>
    </row>
    <row r="225" spans="1:3" x14ac:dyDescent="0.25">
      <c r="A225" t="s">
        <v>244</v>
      </c>
      <c r="B225" s="1">
        <v>45433.563043981485</v>
      </c>
      <c r="C225" t="s">
        <v>33</v>
      </c>
    </row>
    <row r="226" spans="1:3" x14ac:dyDescent="0.25">
      <c r="A226" t="s">
        <v>246</v>
      </c>
      <c r="B226" s="1">
        <v>45424.596041666664</v>
      </c>
      <c r="C226" t="s">
        <v>33</v>
      </c>
    </row>
    <row r="227" spans="1:3" x14ac:dyDescent="0.25">
      <c r="A227" t="s">
        <v>248</v>
      </c>
      <c r="B227" s="1">
        <v>45763.574641203704</v>
      </c>
      <c r="C227" t="s">
        <v>36</v>
      </c>
    </row>
    <row r="228" spans="1:3" x14ac:dyDescent="0.25">
      <c r="A228" t="s">
        <v>248</v>
      </c>
      <c r="B228" s="1">
        <v>45768.520960648151</v>
      </c>
      <c r="C228" t="s">
        <v>33</v>
      </c>
    </row>
    <row r="229" spans="1:3" x14ac:dyDescent="0.25">
      <c r="A229" t="s">
        <v>250</v>
      </c>
      <c r="B229" s="1">
        <v>45606.088819444441</v>
      </c>
      <c r="C229" t="s">
        <v>68</v>
      </c>
    </row>
    <row r="230" spans="1:3" x14ac:dyDescent="0.25">
      <c r="A230" t="s">
        <v>250</v>
      </c>
      <c r="B230" s="1">
        <v>45606.108888888892</v>
      </c>
      <c r="C230" t="s">
        <v>33</v>
      </c>
    </row>
    <row r="231" spans="1:3" x14ac:dyDescent="0.25">
      <c r="A231" t="s">
        <v>252</v>
      </c>
      <c r="B231" s="1">
        <v>45758.078935185185</v>
      </c>
      <c r="C231" t="s">
        <v>199</v>
      </c>
    </row>
    <row r="232" spans="1:3" x14ac:dyDescent="0.25">
      <c r="A232" t="s">
        <v>252</v>
      </c>
      <c r="B232" s="1">
        <v>45758.497048611112</v>
      </c>
      <c r="C232" t="s">
        <v>25</v>
      </c>
    </row>
    <row r="233" spans="1:3" x14ac:dyDescent="0.25">
      <c r="A233" t="s">
        <v>252</v>
      </c>
      <c r="B233" s="1">
        <v>45758.497118055559</v>
      </c>
      <c r="C233" t="s">
        <v>65</v>
      </c>
    </row>
    <row r="234" spans="1:3" x14ac:dyDescent="0.25">
      <c r="A234" t="s">
        <v>254</v>
      </c>
      <c r="B234" s="1">
        <v>45425.10361111111</v>
      </c>
      <c r="C234" t="s">
        <v>33</v>
      </c>
    </row>
    <row r="235" spans="1:3" x14ac:dyDescent="0.25">
      <c r="A235" t="s">
        <v>255</v>
      </c>
      <c r="B235" s="1">
        <v>45594.708865740744</v>
      </c>
      <c r="C235" t="s">
        <v>32</v>
      </c>
    </row>
    <row r="236" spans="1:3" x14ac:dyDescent="0.25">
      <c r="A236" t="s">
        <v>256</v>
      </c>
      <c r="B236" s="1">
        <v>45418.741516203707</v>
      </c>
      <c r="C236" t="s">
        <v>39</v>
      </c>
    </row>
    <row r="237" spans="1:3" x14ac:dyDescent="0.25">
      <c r="A237" t="s">
        <v>256</v>
      </c>
      <c r="B237" s="1">
        <v>45418.839907407404</v>
      </c>
      <c r="C237" t="s">
        <v>199</v>
      </c>
    </row>
    <row r="238" spans="1:3" x14ac:dyDescent="0.25">
      <c r="A238" t="s">
        <v>256</v>
      </c>
      <c r="B238" s="1">
        <v>45421.095821759256</v>
      </c>
      <c r="C238" t="s">
        <v>25</v>
      </c>
    </row>
    <row r="239" spans="1:3" x14ac:dyDescent="0.25">
      <c r="A239" t="s">
        <v>258</v>
      </c>
      <c r="B239" s="1">
        <v>45635.730879629627</v>
      </c>
      <c r="C239" t="s">
        <v>39</v>
      </c>
    </row>
    <row r="240" spans="1:3" x14ac:dyDescent="0.25">
      <c r="A240" t="s">
        <v>258</v>
      </c>
      <c r="B240" s="1">
        <v>45635.749965277777</v>
      </c>
      <c r="C240" t="s">
        <v>39</v>
      </c>
    </row>
    <row r="241" spans="1:3" x14ac:dyDescent="0.25">
      <c r="A241" t="s">
        <v>258</v>
      </c>
      <c r="B241" s="1">
        <v>45749.098402777781</v>
      </c>
      <c r="C241" t="s">
        <v>39</v>
      </c>
    </row>
    <row r="242" spans="1:3" x14ac:dyDescent="0.25">
      <c r="A242" t="s">
        <v>259</v>
      </c>
      <c r="B242" s="1">
        <v>45391.475185185183</v>
      </c>
      <c r="C242" t="s">
        <v>30</v>
      </c>
    </row>
    <row r="243" spans="1:3" x14ac:dyDescent="0.25">
      <c r="A243" t="s">
        <v>259</v>
      </c>
      <c r="B243" s="1">
        <v>45391.475891203707</v>
      </c>
      <c r="C243" t="s">
        <v>30</v>
      </c>
    </row>
    <row r="244" spans="1:3" x14ac:dyDescent="0.25">
      <c r="A244" t="s">
        <v>261</v>
      </c>
      <c r="B244" s="1">
        <v>45753.731921296298</v>
      </c>
      <c r="C244" t="s">
        <v>25</v>
      </c>
    </row>
    <row r="245" spans="1:3" x14ac:dyDescent="0.25">
      <c r="A245" t="s">
        <v>261</v>
      </c>
      <c r="B245" s="1">
        <v>45753.938287037039</v>
      </c>
      <c r="C245" t="s">
        <v>25</v>
      </c>
    </row>
    <row r="246" spans="1:3" x14ac:dyDescent="0.25">
      <c r="A246" t="s">
        <v>263</v>
      </c>
      <c r="B246" s="1">
        <v>45405.675416666665</v>
      </c>
      <c r="C246" t="s">
        <v>39</v>
      </c>
    </row>
    <row r="247" spans="1:3" x14ac:dyDescent="0.25">
      <c r="A247" t="s">
        <v>263</v>
      </c>
      <c r="B247" s="1">
        <v>45407.464201388888</v>
      </c>
      <c r="C247" t="s">
        <v>56</v>
      </c>
    </row>
    <row r="248" spans="1:3" x14ac:dyDescent="0.25">
      <c r="A248" t="s">
        <v>265</v>
      </c>
      <c r="B248" s="1">
        <v>45756.735925925925</v>
      </c>
      <c r="C248" t="s">
        <v>39</v>
      </c>
    </row>
    <row r="249" spans="1:3" x14ac:dyDescent="0.25">
      <c r="A249" t="s">
        <v>265</v>
      </c>
      <c r="B249" s="1">
        <v>45756.921226851853</v>
      </c>
      <c r="C249" t="s">
        <v>33</v>
      </c>
    </row>
    <row r="250" spans="1:3" x14ac:dyDescent="0.25">
      <c r="A250" t="s">
        <v>267</v>
      </c>
      <c r="B250" s="1">
        <v>45392.491875</v>
      </c>
      <c r="C250" t="s">
        <v>65</v>
      </c>
    </row>
    <row r="251" spans="1:3" x14ac:dyDescent="0.25">
      <c r="A251" t="s">
        <v>267</v>
      </c>
      <c r="B251" s="1">
        <v>45392.692962962959</v>
      </c>
      <c r="C251" t="s">
        <v>45</v>
      </c>
    </row>
    <row r="252" spans="1:3" x14ac:dyDescent="0.25">
      <c r="A252" t="s">
        <v>269</v>
      </c>
      <c r="B252" s="1">
        <v>45372.103263888886</v>
      </c>
      <c r="C252" t="s">
        <v>39</v>
      </c>
    </row>
    <row r="253" spans="1:3" x14ac:dyDescent="0.25">
      <c r="A253" t="s">
        <v>269</v>
      </c>
      <c r="B253" s="1">
        <v>45372.231712962966</v>
      </c>
      <c r="C253" t="s">
        <v>56</v>
      </c>
    </row>
    <row r="254" spans="1:3" x14ac:dyDescent="0.25">
      <c r="A254" t="s">
        <v>271</v>
      </c>
      <c r="B254" s="1">
        <v>45419.405972222223</v>
      </c>
      <c r="C254" t="s">
        <v>30</v>
      </c>
    </row>
    <row r="255" spans="1:3" x14ac:dyDescent="0.25">
      <c r="A255" t="s">
        <v>273</v>
      </c>
      <c r="B255" s="1">
        <v>45390.128159722219</v>
      </c>
      <c r="C255" t="s">
        <v>25</v>
      </c>
    </row>
    <row r="256" spans="1:3" x14ac:dyDescent="0.25">
      <c r="A256" t="s">
        <v>275</v>
      </c>
      <c r="B256" s="1">
        <v>45390.782962962963</v>
      </c>
      <c r="C256" t="s">
        <v>36</v>
      </c>
    </row>
    <row r="257" spans="1:3" x14ac:dyDescent="0.25">
      <c r="A257" t="s">
        <v>277</v>
      </c>
      <c r="B257" s="1">
        <v>45423.404479166667</v>
      </c>
      <c r="C257" t="s">
        <v>30</v>
      </c>
    </row>
    <row r="258" spans="1:3" x14ac:dyDescent="0.25">
      <c r="A258" t="s">
        <v>279</v>
      </c>
      <c r="B258" s="1">
        <v>45389.547060185185</v>
      </c>
      <c r="C258" t="s">
        <v>33</v>
      </c>
    </row>
    <row r="259" spans="1:3" x14ac:dyDescent="0.25">
      <c r="A259" t="s">
        <v>281</v>
      </c>
      <c r="B259" s="1">
        <v>45567.201006944444</v>
      </c>
      <c r="C259" t="s">
        <v>59</v>
      </c>
    </row>
    <row r="260" spans="1:3" x14ac:dyDescent="0.25">
      <c r="A260" t="s">
        <v>281</v>
      </c>
      <c r="B260" s="1">
        <v>45768.588379629633</v>
      </c>
      <c r="C260" t="s">
        <v>39</v>
      </c>
    </row>
    <row r="261" spans="1:3" x14ac:dyDescent="0.25">
      <c r="A261" t="s">
        <v>281</v>
      </c>
      <c r="B261" s="1">
        <v>45769.576967592591</v>
      </c>
      <c r="C261" t="s">
        <v>117</v>
      </c>
    </row>
    <row r="262" spans="1:3" x14ac:dyDescent="0.25">
      <c r="A262" t="s">
        <v>283</v>
      </c>
      <c r="B262" s="1">
        <v>45424.717442129629</v>
      </c>
      <c r="C262" t="s">
        <v>59</v>
      </c>
    </row>
    <row r="263" spans="1:3" x14ac:dyDescent="0.25">
      <c r="A263" t="s">
        <v>285</v>
      </c>
      <c r="B263" s="1">
        <v>45385.694444444445</v>
      </c>
      <c r="C263" t="s">
        <v>25</v>
      </c>
    </row>
    <row r="264" spans="1:3" x14ac:dyDescent="0.25">
      <c r="A264" t="s">
        <v>285</v>
      </c>
      <c r="B264" s="1">
        <v>45385.694490740738</v>
      </c>
      <c r="C264" t="s">
        <v>65</v>
      </c>
    </row>
    <row r="265" spans="1:3" x14ac:dyDescent="0.25">
      <c r="A265" t="s">
        <v>287</v>
      </c>
      <c r="B265" s="1">
        <v>45500.128472222219</v>
      </c>
      <c r="C265" t="s">
        <v>36</v>
      </c>
    </row>
    <row r="266" spans="1:3" x14ac:dyDescent="0.25">
      <c r="A266" t="s">
        <v>289</v>
      </c>
      <c r="B266" s="1">
        <v>45383.690370370372</v>
      </c>
      <c r="C266" t="s">
        <v>33</v>
      </c>
    </row>
    <row r="267" spans="1:3" x14ac:dyDescent="0.25">
      <c r="A267" t="s">
        <v>289</v>
      </c>
      <c r="B267" s="1">
        <v>45384.770324074074</v>
      </c>
      <c r="C267" t="s">
        <v>33</v>
      </c>
    </row>
    <row r="268" spans="1:3" x14ac:dyDescent="0.25">
      <c r="A268" t="s">
        <v>289</v>
      </c>
      <c r="B268" s="1">
        <v>45385.672986111109</v>
      </c>
      <c r="C268" t="s">
        <v>199</v>
      </c>
    </row>
    <row r="269" spans="1:3" x14ac:dyDescent="0.25">
      <c r="A269" t="s">
        <v>291</v>
      </c>
      <c r="B269" s="1">
        <v>45716.179247685184</v>
      </c>
      <c r="C269" t="s">
        <v>33</v>
      </c>
    </row>
    <row r="270" spans="1:3" x14ac:dyDescent="0.25">
      <c r="A270" t="s">
        <v>295</v>
      </c>
      <c r="B270" s="1">
        <v>45377.4996875</v>
      </c>
      <c r="C270" t="s">
        <v>59</v>
      </c>
    </row>
    <row r="271" spans="1:3" x14ac:dyDescent="0.25">
      <c r="A271" t="s">
        <v>295</v>
      </c>
      <c r="B271" s="1">
        <v>45377.810914351852</v>
      </c>
      <c r="C271" t="s">
        <v>33</v>
      </c>
    </row>
    <row r="272" spans="1:3" x14ac:dyDescent="0.25">
      <c r="A272" t="s">
        <v>297</v>
      </c>
      <c r="B272" s="1">
        <v>45377.109386574077</v>
      </c>
      <c r="C272" t="s">
        <v>25</v>
      </c>
    </row>
    <row r="273" spans="1:3" x14ac:dyDescent="0.25">
      <c r="A273" t="s">
        <v>298</v>
      </c>
      <c r="B273" s="1">
        <v>45437.27652777778</v>
      </c>
      <c r="C273" t="s">
        <v>39</v>
      </c>
    </row>
    <row r="274" spans="1:3" x14ac:dyDescent="0.25">
      <c r="A274" t="s">
        <v>298</v>
      </c>
      <c r="B274" s="1">
        <v>45437.276712962965</v>
      </c>
      <c r="C274" t="s">
        <v>25</v>
      </c>
    </row>
    <row r="275" spans="1:3" x14ac:dyDescent="0.25">
      <c r="A275" t="s">
        <v>299</v>
      </c>
      <c r="B275" s="1">
        <v>45370.059918981482</v>
      </c>
      <c r="C275" t="s">
        <v>64</v>
      </c>
    </row>
    <row r="276" spans="1:3" x14ac:dyDescent="0.25">
      <c r="A276" t="s">
        <v>300</v>
      </c>
      <c r="B276" s="1">
        <v>45371.599618055552</v>
      </c>
      <c r="C276" t="s">
        <v>76</v>
      </c>
    </row>
    <row r="277" spans="1:3" x14ac:dyDescent="0.25">
      <c r="A277" t="s">
        <v>300</v>
      </c>
      <c r="B277" s="1">
        <v>45371.756736111114</v>
      </c>
      <c r="C277" t="s">
        <v>100</v>
      </c>
    </row>
    <row r="278" spans="1:3" x14ac:dyDescent="0.25">
      <c r="A278" t="s">
        <v>302</v>
      </c>
      <c r="B278" s="1">
        <v>45371.662662037037</v>
      </c>
      <c r="C278" t="s">
        <v>78</v>
      </c>
    </row>
    <row r="279" spans="1:3" x14ac:dyDescent="0.25">
      <c r="A279" t="s">
        <v>304</v>
      </c>
      <c r="B279" s="1">
        <v>45396.510648148149</v>
      </c>
      <c r="C279" t="s">
        <v>65</v>
      </c>
    </row>
    <row r="280" spans="1:3" x14ac:dyDescent="0.25">
      <c r="A280" t="s">
        <v>307</v>
      </c>
      <c r="B280" s="1">
        <v>45744.686111111114</v>
      </c>
      <c r="C280" t="s">
        <v>33</v>
      </c>
    </row>
    <row r="281" spans="1:3" x14ac:dyDescent="0.25">
      <c r="A281" t="s">
        <v>309</v>
      </c>
      <c r="B281" s="1">
        <v>45750.698819444442</v>
      </c>
      <c r="C281" t="s">
        <v>32</v>
      </c>
    </row>
    <row r="282" spans="1:3" x14ac:dyDescent="0.25">
      <c r="A282" t="s">
        <v>311</v>
      </c>
      <c r="B282" s="1">
        <v>45762.806469907409</v>
      </c>
      <c r="C282" t="s">
        <v>36</v>
      </c>
    </row>
    <row r="283" spans="1:3" x14ac:dyDescent="0.25">
      <c r="A283" t="s">
        <v>311</v>
      </c>
      <c r="B283" s="1">
        <v>45762.978460648148</v>
      </c>
      <c r="C283" t="s">
        <v>33</v>
      </c>
    </row>
    <row r="284" spans="1:3" x14ac:dyDescent="0.25">
      <c r="A284" t="s">
        <v>313</v>
      </c>
      <c r="B284" s="1">
        <v>45729.942696759259</v>
      </c>
      <c r="C284" t="s">
        <v>56</v>
      </c>
    </row>
    <row r="285" spans="1:3" x14ac:dyDescent="0.25">
      <c r="A285" t="s">
        <v>315</v>
      </c>
      <c r="B285" s="1">
        <v>45731.981562499997</v>
      </c>
      <c r="C285" t="s">
        <v>64</v>
      </c>
    </row>
    <row r="286" spans="1:3" x14ac:dyDescent="0.25">
      <c r="A286" t="s">
        <v>317</v>
      </c>
      <c r="B286" s="1">
        <v>45749.612349537034</v>
      </c>
      <c r="C286" t="s">
        <v>39</v>
      </c>
    </row>
    <row r="287" spans="1:3" x14ac:dyDescent="0.25">
      <c r="A287" t="s">
        <v>317</v>
      </c>
      <c r="B287" s="1">
        <v>45749.824525462966</v>
      </c>
      <c r="C287" t="s">
        <v>25</v>
      </c>
    </row>
    <row r="288" spans="1:3" x14ac:dyDescent="0.25">
      <c r="A288" t="s">
        <v>319</v>
      </c>
      <c r="B288" s="1">
        <v>45768.506539351853</v>
      </c>
      <c r="C288" t="s">
        <v>36</v>
      </c>
    </row>
    <row r="289" spans="1:3" x14ac:dyDescent="0.25">
      <c r="A289" t="s">
        <v>320</v>
      </c>
      <c r="B289" s="1">
        <v>45770.247800925928</v>
      </c>
      <c r="C289" t="s">
        <v>32</v>
      </c>
    </row>
    <row r="290" spans="1:3" x14ac:dyDescent="0.25">
      <c r="A290" t="s">
        <v>322</v>
      </c>
      <c r="B290" s="1">
        <v>45715.904131944444</v>
      </c>
      <c r="C290" t="s">
        <v>39</v>
      </c>
    </row>
    <row r="291" spans="1:3" x14ac:dyDescent="0.25">
      <c r="A291" t="s">
        <v>322</v>
      </c>
      <c r="B291" s="1">
        <v>45716.179259259261</v>
      </c>
      <c r="C291" t="s">
        <v>33</v>
      </c>
    </row>
    <row r="292" spans="1:3" x14ac:dyDescent="0.25">
      <c r="A292" t="s">
        <v>323</v>
      </c>
      <c r="B292" s="1">
        <v>45724.229375000003</v>
      </c>
      <c r="C292" t="s">
        <v>117</v>
      </c>
    </row>
    <row r="293" spans="1:3" x14ac:dyDescent="0.25">
      <c r="A293" t="s">
        <v>323</v>
      </c>
      <c r="B293" s="1">
        <v>45727.834930555553</v>
      </c>
      <c r="C293" t="s">
        <v>45</v>
      </c>
    </row>
    <row r="294" spans="1:3" x14ac:dyDescent="0.25">
      <c r="A294" t="s">
        <v>325</v>
      </c>
      <c r="B294" s="1">
        <v>45740.288275462961</v>
      </c>
      <c r="C294" t="s">
        <v>68</v>
      </c>
    </row>
    <row r="295" spans="1:3" x14ac:dyDescent="0.25">
      <c r="A295" t="s">
        <v>327</v>
      </c>
      <c r="B295" s="1">
        <v>45740.58184027778</v>
      </c>
      <c r="C295" t="s">
        <v>36</v>
      </c>
    </row>
    <row r="296" spans="1:3" x14ac:dyDescent="0.25">
      <c r="A296" t="s">
        <v>327</v>
      </c>
      <c r="B296" s="1">
        <v>45740.756898148145</v>
      </c>
      <c r="C296" t="s">
        <v>36</v>
      </c>
    </row>
    <row r="297" spans="1:3" x14ac:dyDescent="0.25">
      <c r="A297" t="s">
        <v>329</v>
      </c>
      <c r="B297" s="1">
        <v>45741.665601851855</v>
      </c>
      <c r="C297" t="s">
        <v>36</v>
      </c>
    </row>
    <row r="298" spans="1:3" x14ac:dyDescent="0.25">
      <c r="A298" t="s">
        <v>330</v>
      </c>
      <c r="B298" s="1">
        <v>45723.91846064815</v>
      </c>
      <c r="C298" t="s">
        <v>59</v>
      </c>
    </row>
    <row r="299" spans="1:3" x14ac:dyDescent="0.25">
      <c r="A299" t="s">
        <v>330</v>
      </c>
      <c r="B299" s="1">
        <v>45723.91851851852</v>
      </c>
      <c r="C299" t="s">
        <v>61</v>
      </c>
    </row>
    <row r="300" spans="1:3" x14ac:dyDescent="0.25">
      <c r="A300" t="s">
        <v>330</v>
      </c>
      <c r="B300" s="1">
        <v>45724.11954861111</v>
      </c>
      <c r="C300" t="s">
        <v>30</v>
      </c>
    </row>
    <row r="301" spans="1:3" x14ac:dyDescent="0.25">
      <c r="A301" t="s">
        <v>332</v>
      </c>
      <c r="B301" s="1">
        <v>45753.270451388889</v>
      </c>
      <c r="C301" t="s">
        <v>59</v>
      </c>
    </row>
    <row r="302" spans="1:3" x14ac:dyDescent="0.25">
      <c r="A302" t="s">
        <v>332</v>
      </c>
      <c r="B302" s="1">
        <v>45753.879490740743</v>
      </c>
      <c r="C302" t="s">
        <v>33</v>
      </c>
    </row>
    <row r="303" spans="1:3" x14ac:dyDescent="0.25">
      <c r="A303" t="s">
        <v>333</v>
      </c>
      <c r="B303" s="1">
        <v>45746.846875000003</v>
      </c>
      <c r="C303" t="s">
        <v>33</v>
      </c>
    </row>
    <row r="304" spans="1:3" x14ac:dyDescent="0.25">
      <c r="A304" t="s">
        <v>335</v>
      </c>
      <c r="B304" s="1">
        <v>45732.119930555556</v>
      </c>
      <c r="C304" t="s">
        <v>36</v>
      </c>
    </row>
    <row r="305" spans="1:3" x14ac:dyDescent="0.25">
      <c r="A305" t="s">
        <v>337</v>
      </c>
      <c r="B305" s="1">
        <v>45725.137106481481</v>
      </c>
      <c r="C305" t="s">
        <v>59</v>
      </c>
    </row>
    <row r="306" spans="1:3" x14ac:dyDescent="0.25">
      <c r="A306" t="s">
        <v>337</v>
      </c>
      <c r="B306" s="1">
        <v>45725.836562500001</v>
      </c>
      <c r="C306" t="s">
        <v>56</v>
      </c>
    </row>
    <row r="307" spans="1:3" x14ac:dyDescent="0.25">
      <c r="A307" t="s">
        <v>339</v>
      </c>
      <c r="B307" s="1">
        <v>45738.163159722222</v>
      </c>
      <c r="C307" t="s">
        <v>65</v>
      </c>
    </row>
    <row r="308" spans="1:3" x14ac:dyDescent="0.25">
      <c r="A308" t="s">
        <v>339</v>
      </c>
      <c r="B308" s="1">
        <v>45738.615543981483</v>
      </c>
      <c r="C308" t="s">
        <v>30</v>
      </c>
    </row>
    <row r="309" spans="1:3" x14ac:dyDescent="0.25">
      <c r="A309" t="s">
        <v>341</v>
      </c>
      <c r="B309" s="1">
        <v>45739.710949074077</v>
      </c>
      <c r="C309" t="s">
        <v>45</v>
      </c>
    </row>
    <row r="310" spans="1:3" x14ac:dyDescent="0.25">
      <c r="A310" t="s">
        <v>341</v>
      </c>
      <c r="B310" s="1">
        <v>45739.7109837963</v>
      </c>
      <c r="C310" t="s">
        <v>68</v>
      </c>
    </row>
    <row r="311" spans="1:3" x14ac:dyDescent="0.25">
      <c r="A311" t="s">
        <v>343</v>
      </c>
      <c r="B311" s="1">
        <v>45727.753437500003</v>
      </c>
      <c r="C311" t="s">
        <v>45</v>
      </c>
    </row>
    <row r="312" spans="1:3" x14ac:dyDescent="0.25">
      <c r="A312" t="s">
        <v>345</v>
      </c>
      <c r="B312" s="1">
        <v>45730.91646990741</v>
      </c>
      <c r="C312" t="s">
        <v>36</v>
      </c>
    </row>
    <row r="313" spans="1:3" x14ac:dyDescent="0.25">
      <c r="A313" t="s">
        <v>347</v>
      </c>
      <c r="B313" s="1">
        <v>45732.903032407405</v>
      </c>
      <c r="C313" t="s">
        <v>30</v>
      </c>
    </row>
    <row r="314" spans="1:3" x14ac:dyDescent="0.25">
      <c r="A314" t="s">
        <v>348</v>
      </c>
      <c r="B314" s="1">
        <v>45745.435590277775</v>
      </c>
      <c r="C314" t="s">
        <v>199</v>
      </c>
    </row>
    <row r="315" spans="1:3" x14ac:dyDescent="0.25">
      <c r="A315" t="s">
        <v>348</v>
      </c>
      <c r="B315" s="1">
        <v>45745.688402777778</v>
      </c>
      <c r="C315" t="s">
        <v>33</v>
      </c>
    </row>
    <row r="316" spans="1:3" x14ac:dyDescent="0.25">
      <c r="A316" t="s">
        <v>350</v>
      </c>
      <c r="B316" s="1">
        <v>45740.499907407408</v>
      </c>
      <c r="C316" t="s">
        <v>36</v>
      </c>
    </row>
    <row r="317" spans="1:3" x14ac:dyDescent="0.25">
      <c r="A317" t="s">
        <v>352</v>
      </c>
      <c r="B317" s="1">
        <v>45741.259618055556</v>
      </c>
      <c r="C317" t="s">
        <v>36</v>
      </c>
    </row>
    <row r="318" spans="1:3" x14ac:dyDescent="0.25">
      <c r="A318" t="s">
        <v>353</v>
      </c>
      <c r="B318" s="1">
        <v>45742.32540509259</v>
      </c>
      <c r="C318" t="s">
        <v>32</v>
      </c>
    </row>
    <row r="319" spans="1:3" x14ac:dyDescent="0.25">
      <c r="A319" t="s">
        <v>353</v>
      </c>
      <c r="B319" s="1">
        <v>45742.670601851853</v>
      </c>
      <c r="C319" t="s">
        <v>33</v>
      </c>
    </row>
    <row r="320" spans="1:3" x14ac:dyDescent="0.25">
      <c r="A320" t="s">
        <v>355</v>
      </c>
      <c r="B320" s="1">
        <v>45733.791307870371</v>
      </c>
      <c r="C320" t="s">
        <v>36</v>
      </c>
    </row>
    <row r="321" spans="1:3" x14ac:dyDescent="0.25">
      <c r="A321" t="s">
        <v>356</v>
      </c>
      <c r="B321" s="1">
        <v>45745.706365740742</v>
      </c>
      <c r="C321" t="s">
        <v>33</v>
      </c>
    </row>
    <row r="322" spans="1:3" x14ac:dyDescent="0.25">
      <c r="A322" t="s">
        <v>358</v>
      </c>
      <c r="B322" s="1">
        <v>45747.46465277778</v>
      </c>
      <c r="C322" t="s">
        <v>33</v>
      </c>
    </row>
    <row r="323" spans="1:3" x14ac:dyDescent="0.25">
      <c r="A323" t="s">
        <v>360</v>
      </c>
      <c r="B323" s="1">
        <v>45730.940960648149</v>
      </c>
      <c r="C323" t="s">
        <v>61</v>
      </c>
    </row>
    <row r="324" spans="1:3" x14ac:dyDescent="0.25">
      <c r="A324" t="s">
        <v>360</v>
      </c>
      <c r="B324" s="1">
        <v>45731.122476851851</v>
      </c>
      <c r="C324" t="s">
        <v>30</v>
      </c>
    </row>
    <row r="325" spans="1:3" x14ac:dyDescent="0.25">
      <c r="A325" t="s">
        <v>361</v>
      </c>
      <c r="B325" s="1">
        <v>45728.974641203706</v>
      </c>
      <c r="C325" t="s">
        <v>36</v>
      </c>
    </row>
    <row r="326" spans="1:3" x14ac:dyDescent="0.25">
      <c r="A326" t="s">
        <v>363</v>
      </c>
      <c r="B326" s="1">
        <v>45756.545590277776</v>
      </c>
      <c r="C326" t="s">
        <v>25</v>
      </c>
    </row>
    <row r="327" spans="1:3" x14ac:dyDescent="0.25">
      <c r="A327" t="s">
        <v>363</v>
      </c>
      <c r="B327" s="1">
        <v>45756.962002314816</v>
      </c>
      <c r="C327" t="s">
        <v>33</v>
      </c>
    </row>
    <row r="328" spans="1:3" x14ac:dyDescent="0.25">
      <c r="A328" t="s">
        <v>364</v>
      </c>
      <c r="B328" s="1">
        <v>45730.097210648149</v>
      </c>
      <c r="C328" t="s">
        <v>68</v>
      </c>
    </row>
    <row r="329" spans="1:3" x14ac:dyDescent="0.25">
      <c r="A329" t="s">
        <v>366</v>
      </c>
      <c r="B329" s="1">
        <v>45715.448009259257</v>
      </c>
      <c r="C329" t="s">
        <v>30</v>
      </c>
    </row>
    <row r="330" spans="1:3" x14ac:dyDescent="0.25">
      <c r="A330" t="s">
        <v>368</v>
      </c>
      <c r="B330" s="1">
        <v>45748.59888888889</v>
      </c>
      <c r="C330" t="s">
        <v>39</v>
      </c>
    </row>
    <row r="331" spans="1:3" x14ac:dyDescent="0.25">
      <c r="A331" t="s">
        <v>368</v>
      </c>
      <c r="B331" s="1">
        <v>45748.805601851855</v>
      </c>
      <c r="C331" t="s">
        <v>25</v>
      </c>
    </row>
    <row r="332" spans="1:3" x14ac:dyDescent="0.25">
      <c r="A332" t="s">
        <v>369</v>
      </c>
      <c r="B332" s="1">
        <v>45756.898449074077</v>
      </c>
      <c r="C332" t="s">
        <v>39</v>
      </c>
    </row>
    <row r="333" spans="1:3" x14ac:dyDescent="0.25">
      <c r="A333" t="s">
        <v>369</v>
      </c>
      <c r="B333" s="1">
        <v>45757.648217592592</v>
      </c>
      <c r="C333" t="s">
        <v>36</v>
      </c>
    </row>
    <row r="334" spans="1:3" x14ac:dyDescent="0.25">
      <c r="A334" t="s">
        <v>371</v>
      </c>
      <c r="B334" s="1">
        <v>45739.864074074074</v>
      </c>
      <c r="C334" t="s">
        <v>36</v>
      </c>
    </row>
    <row r="335" spans="1:3" x14ac:dyDescent="0.25">
      <c r="A335" t="s">
        <v>372</v>
      </c>
      <c r="B335" s="1">
        <v>45740.188171296293</v>
      </c>
      <c r="C335" t="s">
        <v>39</v>
      </c>
    </row>
    <row r="336" spans="1:3" x14ac:dyDescent="0.25">
      <c r="A336" t="s">
        <v>372</v>
      </c>
      <c r="B336" s="1">
        <v>45740.42496527778</v>
      </c>
      <c r="C336" t="s">
        <v>30</v>
      </c>
    </row>
    <row r="337" spans="1:3" x14ac:dyDescent="0.25">
      <c r="A337" t="s">
        <v>372</v>
      </c>
      <c r="B337" s="1">
        <v>45740.424988425926</v>
      </c>
      <c r="C337" t="s">
        <v>56</v>
      </c>
    </row>
    <row r="338" spans="1:3" x14ac:dyDescent="0.25">
      <c r="A338" t="s">
        <v>373</v>
      </c>
      <c r="B338" s="1">
        <v>45747.311678240738</v>
      </c>
      <c r="C338" t="s">
        <v>39</v>
      </c>
    </row>
    <row r="339" spans="1:3" x14ac:dyDescent="0.25">
      <c r="A339" t="s">
        <v>373</v>
      </c>
      <c r="B339" s="1">
        <v>45747.482291666667</v>
      </c>
      <c r="C339" t="s">
        <v>78</v>
      </c>
    </row>
    <row r="340" spans="1:3" x14ac:dyDescent="0.25">
      <c r="A340" t="s">
        <v>374</v>
      </c>
      <c r="B340" s="1">
        <v>45727.898321759261</v>
      </c>
      <c r="C340" t="s">
        <v>76</v>
      </c>
    </row>
    <row r="341" spans="1:3" x14ac:dyDescent="0.25">
      <c r="A341" t="s">
        <v>376</v>
      </c>
      <c r="B341" s="1">
        <v>45731.246886574074</v>
      </c>
      <c r="C341" t="s">
        <v>56</v>
      </c>
    </row>
    <row r="342" spans="1:3" x14ac:dyDescent="0.25">
      <c r="A342" t="s">
        <v>377</v>
      </c>
      <c r="B342" s="1">
        <v>45730.108599537038</v>
      </c>
      <c r="C342" t="s">
        <v>36</v>
      </c>
    </row>
    <row r="343" spans="1:3" x14ac:dyDescent="0.25">
      <c r="A343" t="s">
        <v>379</v>
      </c>
      <c r="B343" s="1">
        <v>45730.870405092595</v>
      </c>
      <c r="C343" t="s">
        <v>59</v>
      </c>
    </row>
    <row r="344" spans="1:3" x14ac:dyDescent="0.25">
      <c r="A344" t="s">
        <v>379</v>
      </c>
      <c r="B344" s="1">
        <v>45731.044560185182</v>
      </c>
      <c r="C344" t="s">
        <v>36</v>
      </c>
    </row>
    <row r="345" spans="1:3" x14ac:dyDescent="0.25">
      <c r="A345" t="s">
        <v>380</v>
      </c>
      <c r="B345" s="1">
        <v>45733.865416666667</v>
      </c>
      <c r="C345" t="s">
        <v>65</v>
      </c>
    </row>
    <row r="346" spans="1:3" x14ac:dyDescent="0.25">
      <c r="A346" t="s">
        <v>380</v>
      </c>
      <c r="B346" s="1">
        <v>45734.148692129631</v>
      </c>
      <c r="C346" t="s">
        <v>33</v>
      </c>
    </row>
    <row r="347" spans="1:3" x14ac:dyDescent="0.25">
      <c r="A347" t="s">
        <v>380</v>
      </c>
      <c r="B347" s="1">
        <v>45734.148715277777</v>
      </c>
      <c r="C347" t="s">
        <v>36</v>
      </c>
    </row>
    <row r="348" spans="1:3" x14ac:dyDescent="0.25">
      <c r="A348" t="s">
        <v>382</v>
      </c>
      <c r="B348" s="1">
        <v>45754.880162037036</v>
      </c>
      <c r="C348" t="s">
        <v>33</v>
      </c>
    </row>
    <row r="349" spans="1:3" x14ac:dyDescent="0.25">
      <c r="A349" t="s">
        <v>383</v>
      </c>
      <c r="B349" s="1">
        <v>45724.07508101852</v>
      </c>
      <c r="C349" t="s">
        <v>76</v>
      </c>
    </row>
    <row r="350" spans="1:3" x14ac:dyDescent="0.25">
      <c r="A350" t="s">
        <v>385</v>
      </c>
      <c r="B350" s="1">
        <v>45739.684699074074</v>
      </c>
      <c r="C350" t="s">
        <v>76</v>
      </c>
    </row>
    <row r="351" spans="1:3" x14ac:dyDescent="0.25">
      <c r="A351" t="s">
        <v>385</v>
      </c>
      <c r="B351" s="1">
        <v>45739.855497685188</v>
      </c>
      <c r="C351" t="s">
        <v>68</v>
      </c>
    </row>
    <row r="352" spans="1:3" x14ac:dyDescent="0.25">
      <c r="A352" t="s">
        <v>387</v>
      </c>
      <c r="B352" s="1">
        <v>45740.512523148151</v>
      </c>
      <c r="C352" t="s">
        <v>30</v>
      </c>
    </row>
    <row r="353" spans="1:3" x14ac:dyDescent="0.25">
      <c r="A353" t="s">
        <v>387</v>
      </c>
      <c r="B353" s="1">
        <v>45740.51321759259</v>
      </c>
      <c r="C353" t="s">
        <v>30</v>
      </c>
    </row>
    <row r="354" spans="1:3" x14ac:dyDescent="0.25">
      <c r="A354" t="s">
        <v>388</v>
      </c>
      <c r="B354" s="1">
        <v>45722.264849537038</v>
      </c>
      <c r="C354" t="s">
        <v>78</v>
      </c>
    </row>
    <row r="355" spans="1:3" x14ac:dyDescent="0.25">
      <c r="A355" t="s">
        <v>388</v>
      </c>
      <c r="B355" s="1">
        <v>45723.202534722222</v>
      </c>
      <c r="C355" t="s">
        <v>25</v>
      </c>
    </row>
    <row r="356" spans="1:3" x14ac:dyDescent="0.25">
      <c r="A356" t="s">
        <v>388</v>
      </c>
      <c r="B356" s="1">
        <v>45728.862488425926</v>
      </c>
      <c r="C356" t="s">
        <v>36</v>
      </c>
    </row>
    <row r="357" spans="1:3" x14ac:dyDescent="0.25">
      <c r="A357" t="s">
        <v>390</v>
      </c>
      <c r="B357" s="1">
        <v>45740.591087962966</v>
      </c>
      <c r="C357" t="s">
        <v>39</v>
      </c>
    </row>
    <row r="358" spans="1:3" x14ac:dyDescent="0.25">
      <c r="A358" t="s">
        <v>390</v>
      </c>
      <c r="B358" s="1">
        <v>45740.755868055552</v>
      </c>
      <c r="C358" t="s">
        <v>33</v>
      </c>
    </row>
    <row r="359" spans="1:3" x14ac:dyDescent="0.25">
      <c r="A359" t="s">
        <v>391</v>
      </c>
      <c r="B359" s="1">
        <v>45750.656712962962</v>
      </c>
      <c r="C359" t="s">
        <v>56</v>
      </c>
    </row>
    <row r="360" spans="1:3" x14ac:dyDescent="0.25">
      <c r="A360" t="s">
        <v>393</v>
      </c>
      <c r="B360" s="1">
        <v>45741.470914351848</v>
      </c>
      <c r="C360" t="s">
        <v>39</v>
      </c>
    </row>
    <row r="361" spans="1:3" x14ac:dyDescent="0.25">
      <c r="A361" t="s">
        <v>393</v>
      </c>
      <c r="B361" s="1">
        <v>45741.668009259258</v>
      </c>
      <c r="C361" t="s">
        <v>33</v>
      </c>
    </row>
    <row r="362" spans="1:3" x14ac:dyDescent="0.25">
      <c r="A362" t="s">
        <v>394</v>
      </c>
      <c r="B362" s="1">
        <v>45739.821504629632</v>
      </c>
      <c r="C362" t="s">
        <v>33</v>
      </c>
    </row>
    <row r="363" spans="1:3" x14ac:dyDescent="0.25">
      <c r="A363" t="s">
        <v>395</v>
      </c>
      <c r="B363" s="1">
        <v>45748.58489583333</v>
      </c>
      <c r="C363" t="s">
        <v>36</v>
      </c>
    </row>
    <row r="364" spans="1:3" x14ac:dyDescent="0.25">
      <c r="A364" t="s">
        <v>395</v>
      </c>
      <c r="B364" s="1">
        <v>45748.729791666665</v>
      </c>
      <c r="C364" t="s">
        <v>36</v>
      </c>
    </row>
    <row r="365" spans="1:3" x14ac:dyDescent="0.25">
      <c r="A365" t="s">
        <v>396</v>
      </c>
      <c r="B365" s="1">
        <v>45727.758125</v>
      </c>
      <c r="C365" t="s">
        <v>36</v>
      </c>
    </row>
    <row r="366" spans="1:3" x14ac:dyDescent="0.25">
      <c r="A366" t="s">
        <v>398</v>
      </c>
      <c r="B366" s="1">
        <v>45750.731574074074</v>
      </c>
      <c r="C366" t="s">
        <v>64</v>
      </c>
    </row>
    <row r="367" spans="1:3" x14ac:dyDescent="0.25">
      <c r="A367" t="s">
        <v>400</v>
      </c>
      <c r="B367" s="1">
        <v>45751.919745370367</v>
      </c>
      <c r="C367" t="s">
        <v>33</v>
      </c>
    </row>
    <row r="368" spans="1:3" x14ac:dyDescent="0.25">
      <c r="A368" t="s">
        <v>401</v>
      </c>
      <c r="B368" s="1">
        <v>45729.190763888888</v>
      </c>
      <c r="C368" t="s">
        <v>36</v>
      </c>
    </row>
    <row r="369" spans="1:3" x14ac:dyDescent="0.25">
      <c r="A369" t="s">
        <v>402</v>
      </c>
      <c r="B369" s="1">
        <v>45741.709351851852</v>
      </c>
      <c r="C369" t="s">
        <v>117</v>
      </c>
    </row>
    <row r="370" spans="1:3" x14ac:dyDescent="0.25">
      <c r="A370" t="s">
        <v>403</v>
      </c>
      <c r="B370" s="1">
        <v>45739.171064814815</v>
      </c>
      <c r="C370" t="s">
        <v>36</v>
      </c>
    </row>
    <row r="371" spans="1:3" x14ac:dyDescent="0.25">
      <c r="A371" t="s">
        <v>404</v>
      </c>
      <c r="B371" s="1">
        <v>45740.478356481479</v>
      </c>
      <c r="C371" t="s">
        <v>30</v>
      </c>
    </row>
    <row r="372" spans="1:3" x14ac:dyDescent="0.25">
      <c r="A372" t="s">
        <v>405</v>
      </c>
      <c r="B372" s="1">
        <v>45747.867361111108</v>
      </c>
      <c r="C372" t="s">
        <v>39</v>
      </c>
    </row>
    <row r="373" spans="1:3" x14ac:dyDescent="0.25">
      <c r="A373" t="s">
        <v>406</v>
      </c>
      <c r="B373" s="1">
        <v>45729.914166666669</v>
      </c>
      <c r="C373" t="s">
        <v>33</v>
      </c>
    </row>
    <row r="374" spans="1:3" x14ac:dyDescent="0.25">
      <c r="A374" t="s">
        <v>407</v>
      </c>
      <c r="B374" s="1">
        <v>45730.828680555554</v>
      </c>
      <c r="C374" t="s">
        <v>36</v>
      </c>
    </row>
    <row r="375" spans="1:3" x14ac:dyDescent="0.25">
      <c r="A375" t="s">
        <v>408</v>
      </c>
      <c r="B375" s="1">
        <v>45745.696053240739</v>
      </c>
      <c r="C375" t="s">
        <v>39</v>
      </c>
    </row>
    <row r="376" spans="1:3" x14ac:dyDescent="0.25">
      <c r="A376" t="s">
        <v>408</v>
      </c>
      <c r="B376" s="1">
        <v>45745.697824074072</v>
      </c>
      <c r="C376" t="s">
        <v>199</v>
      </c>
    </row>
    <row r="377" spans="1:3" x14ac:dyDescent="0.25">
      <c r="A377" t="s">
        <v>410</v>
      </c>
      <c r="B377" s="1">
        <v>45747.223877314813</v>
      </c>
      <c r="C377" t="s">
        <v>39</v>
      </c>
    </row>
    <row r="378" spans="1:3" x14ac:dyDescent="0.25">
      <c r="A378" t="s">
        <v>410</v>
      </c>
      <c r="B378" s="1">
        <v>45747.413495370369</v>
      </c>
      <c r="C378" t="s">
        <v>89</v>
      </c>
    </row>
    <row r="379" spans="1:3" x14ac:dyDescent="0.25">
      <c r="A379" t="s">
        <v>412</v>
      </c>
      <c r="B379" s="1">
        <v>45730.90053240741</v>
      </c>
      <c r="C379" t="s">
        <v>36</v>
      </c>
    </row>
    <row r="380" spans="1:3" x14ac:dyDescent="0.25">
      <c r="A380" t="s">
        <v>413</v>
      </c>
      <c r="B380" s="1">
        <v>45728.948657407411</v>
      </c>
      <c r="C380" t="s">
        <v>36</v>
      </c>
    </row>
    <row r="381" spans="1:3" x14ac:dyDescent="0.25">
      <c r="A381" t="s">
        <v>414</v>
      </c>
      <c r="B381" s="1">
        <v>45755.586006944446</v>
      </c>
      <c r="C381" t="s">
        <v>36</v>
      </c>
    </row>
    <row r="382" spans="1:3" x14ac:dyDescent="0.25">
      <c r="A382" t="s">
        <v>414</v>
      </c>
      <c r="B382" s="1">
        <v>45755.734039351853</v>
      </c>
      <c r="C382" t="s">
        <v>33</v>
      </c>
    </row>
    <row r="383" spans="1:3" x14ac:dyDescent="0.25">
      <c r="A383" t="s">
        <v>414</v>
      </c>
      <c r="B383" s="1">
        <v>45755.734074074076</v>
      </c>
      <c r="C383" t="s">
        <v>36</v>
      </c>
    </row>
    <row r="384" spans="1:3" x14ac:dyDescent="0.25">
      <c r="A384" t="s">
        <v>415</v>
      </c>
      <c r="B384" s="1">
        <v>45738.836064814815</v>
      </c>
      <c r="C384" t="s">
        <v>30</v>
      </c>
    </row>
    <row r="385" spans="1:3" x14ac:dyDescent="0.25">
      <c r="A385" t="s">
        <v>416</v>
      </c>
      <c r="B385" s="1">
        <v>45730.986620370371</v>
      </c>
      <c r="C385" t="s">
        <v>59</v>
      </c>
    </row>
    <row r="386" spans="1:3" x14ac:dyDescent="0.25">
      <c r="A386" t="s">
        <v>416</v>
      </c>
      <c r="B386" s="1">
        <v>45731.185914351852</v>
      </c>
      <c r="C386" t="s">
        <v>33</v>
      </c>
    </row>
    <row r="387" spans="1:3" x14ac:dyDescent="0.25">
      <c r="A387" t="s">
        <v>416</v>
      </c>
      <c r="B387" s="1">
        <v>45731.185960648145</v>
      </c>
      <c r="C387" t="s">
        <v>36</v>
      </c>
    </row>
    <row r="388" spans="1:3" x14ac:dyDescent="0.25">
      <c r="A388" t="s">
        <v>417</v>
      </c>
      <c r="B388" s="1">
        <v>45761.863900462966</v>
      </c>
      <c r="C388" t="s">
        <v>61</v>
      </c>
    </row>
    <row r="389" spans="1:3" x14ac:dyDescent="0.25">
      <c r="A389" t="s">
        <v>419</v>
      </c>
      <c r="B389" s="1">
        <v>45739.183611111112</v>
      </c>
      <c r="C389" t="s">
        <v>30</v>
      </c>
    </row>
    <row r="390" spans="1:3" x14ac:dyDescent="0.25">
      <c r="A390" t="s">
        <v>420</v>
      </c>
      <c r="B390" s="1">
        <v>45748.504664351851</v>
      </c>
      <c r="C390" t="s">
        <v>65</v>
      </c>
    </row>
    <row r="391" spans="1:3" x14ac:dyDescent="0.25">
      <c r="A391" t="s">
        <v>420</v>
      </c>
      <c r="B391" s="1">
        <v>45748.706631944442</v>
      </c>
      <c r="C391" t="s">
        <v>30</v>
      </c>
    </row>
    <row r="392" spans="1:3" x14ac:dyDescent="0.25">
      <c r="A392" t="s">
        <v>422</v>
      </c>
      <c r="B392" s="1">
        <v>45730.249780092592</v>
      </c>
      <c r="C392" t="s">
        <v>45</v>
      </c>
    </row>
    <row r="393" spans="1:3" x14ac:dyDescent="0.25">
      <c r="A393" t="s">
        <v>423</v>
      </c>
      <c r="B393" s="1">
        <v>45741.463506944441</v>
      </c>
      <c r="C393" t="s">
        <v>39</v>
      </c>
    </row>
    <row r="394" spans="1:3" x14ac:dyDescent="0.25">
      <c r="A394" t="s">
        <v>423</v>
      </c>
      <c r="B394" s="1">
        <v>45741.642025462963</v>
      </c>
      <c r="C394" t="s">
        <v>33</v>
      </c>
    </row>
    <row r="395" spans="1:3" x14ac:dyDescent="0.25">
      <c r="A395" t="s">
        <v>423</v>
      </c>
      <c r="B395" s="1">
        <v>45741.642048611109</v>
      </c>
      <c r="C395" t="s">
        <v>36</v>
      </c>
    </row>
    <row r="396" spans="1:3" x14ac:dyDescent="0.25">
      <c r="A396" t="s">
        <v>424</v>
      </c>
      <c r="B396" s="1">
        <v>45740.564305555556</v>
      </c>
      <c r="C396" t="s">
        <v>25</v>
      </c>
    </row>
    <row r="397" spans="1:3" x14ac:dyDescent="0.25">
      <c r="A397" t="s">
        <v>424</v>
      </c>
      <c r="B397" s="1">
        <v>45740.727384259262</v>
      </c>
      <c r="C397" t="s">
        <v>32</v>
      </c>
    </row>
    <row r="398" spans="1:3" x14ac:dyDescent="0.25">
      <c r="A398" t="s">
        <v>426</v>
      </c>
      <c r="B398" s="1">
        <v>45751.699432870373</v>
      </c>
      <c r="C398" t="s">
        <v>64</v>
      </c>
    </row>
    <row r="399" spans="1:3" x14ac:dyDescent="0.25">
      <c r="A399" t="s">
        <v>428</v>
      </c>
      <c r="B399" s="1">
        <v>45720.119131944448</v>
      </c>
      <c r="C399" t="s">
        <v>117</v>
      </c>
    </row>
    <row r="400" spans="1:3" x14ac:dyDescent="0.25">
      <c r="A400" t="s">
        <v>430</v>
      </c>
      <c r="B400" s="1">
        <v>45754.057175925926</v>
      </c>
      <c r="C400" t="s">
        <v>33</v>
      </c>
    </row>
    <row r="401" spans="1:3" x14ac:dyDescent="0.25">
      <c r="A401" t="s">
        <v>431</v>
      </c>
      <c r="B401" s="1">
        <v>45723.170358796298</v>
      </c>
      <c r="C401" t="s">
        <v>36</v>
      </c>
    </row>
    <row r="402" spans="1:3" x14ac:dyDescent="0.25">
      <c r="A402" t="s">
        <v>433</v>
      </c>
      <c r="B402" s="1">
        <v>45747.828888888886</v>
      </c>
      <c r="C402" t="s">
        <v>33</v>
      </c>
    </row>
    <row r="403" spans="1:3" x14ac:dyDescent="0.25">
      <c r="A403" t="s">
        <v>435</v>
      </c>
      <c r="B403" s="1">
        <v>45751.754988425928</v>
      </c>
      <c r="C403" t="s">
        <v>61</v>
      </c>
    </row>
    <row r="404" spans="1:3" x14ac:dyDescent="0.25">
      <c r="A404" t="s">
        <v>436</v>
      </c>
      <c r="B404" s="1">
        <v>45740.580497685187</v>
      </c>
      <c r="C404" t="s">
        <v>45</v>
      </c>
    </row>
    <row r="405" spans="1:3" x14ac:dyDescent="0.25">
      <c r="A405" t="s">
        <v>437</v>
      </c>
      <c r="B405" s="1">
        <v>45737.046041666668</v>
      </c>
      <c r="C405" t="s">
        <v>33</v>
      </c>
    </row>
    <row r="406" spans="1:3" x14ac:dyDescent="0.25">
      <c r="A406" t="s">
        <v>437</v>
      </c>
      <c r="B406" s="1">
        <v>45737.046099537038</v>
      </c>
      <c r="C406" t="s">
        <v>36</v>
      </c>
    </row>
    <row r="407" spans="1:3" x14ac:dyDescent="0.25">
      <c r="A407" t="s">
        <v>439</v>
      </c>
      <c r="B407" s="1">
        <v>45743.684548611112</v>
      </c>
      <c r="C407" t="s">
        <v>61</v>
      </c>
    </row>
    <row r="408" spans="1:3" x14ac:dyDescent="0.25">
      <c r="A408" t="s">
        <v>440</v>
      </c>
      <c r="B408" s="1">
        <v>45723.074814814812</v>
      </c>
      <c r="C408" t="s">
        <v>32</v>
      </c>
    </row>
    <row r="409" spans="1:3" x14ac:dyDescent="0.25">
      <c r="A409" t="s">
        <v>440</v>
      </c>
      <c r="B409" s="1">
        <v>45723.228437500002</v>
      </c>
      <c r="C409" t="s">
        <v>56</v>
      </c>
    </row>
    <row r="410" spans="1:3" x14ac:dyDescent="0.25">
      <c r="A410" t="s">
        <v>441</v>
      </c>
      <c r="B410" s="1">
        <v>45720.952152777776</v>
      </c>
      <c r="C410" t="s">
        <v>36</v>
      </c>
    </row>
    <row r="411" spans="1:3" x14ac:dyDescent="0.25">
      <c r="A411" t="s">
        <v>442</v>
      </c>
      <c r="B411" s="1">
        <v>45728.043715277781</v>
      </c>
      <c r="C411" t="s">
        <v>45</v>
      </c>
    </row>
    <row r="412" spans="1:3" x14ac:dyDescent="0.25">
      <c r="A412" t="s">
        <v>442</v>
      </c>
      <c r="B412" s="1">
        <v>45728.043842592589</v>
      </c>
      <c r="C412" t="s">
        <v>68</v>
      </c>
    </row>
    <row r="413" spans="1:3" x14ac:dyDescent="0.25">
      <c r="A413" t="s">
        <v>444</v>
      </c>
      <c r="B413" s="1">
        <v>45730.946655092594</v>
      </c>
      <c r="C413" t="s">
        <v>59</v>
      </c>
    </row>
    <row r="414" spans="1:3" x14ac:dyDescent="0.25">
      <c r="A414" t="s">
        <v>444</v>
      </c>
      <c r="B414" s="1">
        <v>45731.11513888889</v>
      </c>
      <c r="C414" t="s">
        <v>30</v>
      </c>
    </row>
    <row r="415" spans="1:3" x14ac:dyDescent="0.25">
      <c r="A415" t="s">
        <v>446</v>
      </c>
      <c r="B415" s="1">
        <v>45744.643055555556</v>
      </c>
      <c r="C415" t="s">
        <v>199</v>
      </c>
    </row>
    <row r="416" spans="1:3" x14ac:dyDescent="0.25">
      <c r="A416" t="s">
        <v>446</v>
      </c>
      <c r="B416" s="1">
        <v>45745.34202546296</v>
      </c>
      <c r="C416" t="s">
        <v>33</v>
      </c>
    </row>
    <row r="417" spans="1:3" x14ac:dyDescent="0.25">
      <c r="A417" t="s">
        <v>447</v>
      </c>
      <c r="B417" s="1">
        <v>45747.647696759261</v>
      </c>
      <c r="C417" t="s">
        <v>33</v>
      </c>
    </row>
    <row r="418" spans="1:3" x14ac:dyDescent="0.25">
      <c r="A418" t="s">
        <v>449</v>
      </c>
      <c r="B418" s="1">
        <v>45751.829293981478</v>
      </c>
      <c r="C418" t="s">
        <v>33</v>
      </c>
    </row>
    <row r="419" spans="1:3" x14ac:dyDescent="0.25">
      <c r="A419" t="s">
        <v>450</v>
      </c>
      <c r="B419" s="1">
        <v>45737.22179398148</v>
      </c>
      <c r="C419" t="s">
        <v>30</v>
      </c>
    </row>
    <row r="420" spans="1:3" x14ac:dyDescent="0.25">
      <c r="A420" t="s">
        <v>452</v>
      </c>
      <c r="B420" s="1">
        <v>45723.252175925925</v>
      </c>
      <c r="C420" t="s">
        <v>56</v>
      </c>
    </row>
    <row r="421" spans="1:3" x14ac:dyDescent="0.25">
      <c r="A421" t="s">
        <v>453</v>
      </c>
      <c r="B421" s="1">
        <v>45738.831493055557</v>
      </c>
      <c r="C421" t="s">
        <v>30</v>
      </c>
    </row>
    <row r="422" spans="1:3" x14ac:dyDescent="0.25">
      <c r="A422" t="s">
        <v>454</v>
      </c>
      <c r="B422" s="1">
        <v>45730.923449074071</v>
      </c>
      <c r="C422" t="s">
        <v>36</v>
      </c>
    </row>
    <row r="423" spans="1:3" x14ac:dyDescent="0.25">
      <c r="A423" t="s">
        <v>454</v>
      </c>
      <c r="B423" s="1">
        <v>45731.103460648148</v>
      </c>
      <c r="C423" t="s">
        <v>36</v>
      </c>
    </row>
    <row r="424" spans="1:3" x14ac:dyDescent="0.25">
      <c r="A424" t="s">
        <v>455</v>
      </c>
      <c r="B424" s="1">
        <v>45736.969930555555</v>
      </c>
      <c r="C424" t="s">
        <v>30</v>
      </c>
    </row>
    <row r="425" spans="1:3" x14ac:dyDescent="0.25">
      <c r="A425" t="s">
        <v>457</v>
      </c>
      <c r="B425" s="1">
        <v>45747.692175925928</v>
      </c>
      <c r="C425" t="s">
        <v>39</v>
      </c>
    </row>
    <row r="426" spans="1:3" x14ac:dyDescent="0.25">
      <c r="A426" t="s">
        <v>458</v>
      </c>
      <c r="B426" s="1">
        <v>45570.963495370372</v>
      </c>
      <c r="C426" t="s">
        <v>78</v>
      </c>
    </row>
    <row r="427" spans="1:3" x14ac:dyDescent="0.25">
      <c r="A427" t="s">
        <v>458</v>
      </c>
      <c r="B427" s="1">
        <v>45571.055335648147</v>
      </c>
      <c r="C427" t="s">
        <v>56</v>
      </c>
    </row>
    <row r="428" spans="1:3" x14ac:dyDescent="0.25">
      <c r="A428" t="s">
        <v>458</v>
      </c>
      <c r="B428" s="1">
        <v>45571.209768518522</v>
      </c>
      <c r="C428" t="s">
        <v>30</v>
      </c>
    </row>
    <row r="429" spans="1:3" x14ac:dyDescent="0.25">
      <c r="A429" t="s">
        <v>458</v>
      </c>
      <c r="B429" s="1">
        <v>45619.104756944442</v>
      </c>
      <c r="C429" t="s">
        <v>59</v>
      </c>
    </row>
    <row r="430" spans="1:3" x14ac:dyDescent="0.25">
      <c r="A430" t="s">
        <v>458</v>
      </c>
      <c r="B430" s="1">
        <v>45619.273368055554</v>
      </c>
      <c r="C430" t="s">
        <v>30</v>
      </c>
    </row>
    <row r="431" spans="1:3" x14ac:dyDescent="0.25">
      <c r="A431" t="s">
        <v>458</v>
      </c>
      <c r="B431" s="1">
        <v>45621.038124999999</v>
      </c>
      <c r="C431" t="s">
        <v>78</v>
      </c>
    </row>
    <row r="432" spans="1:3" x14ac:dyDescent="0.25">
      <c r="A432" t="s">
        <v>458</v>
      </c>
      <c r="B432" s="1">
        <v>45713.94021990741</v>
      </c>
      <c r="C432" t="s">
        <v>36</v>
      </c>
    </row>
    <row r="433" spans="1:3" x14ac:dyDescent="0.25">
      <c r="A433" t="s">
        <v>458</v>
      </c>
      <c r="B433" s="1">
        <v>45714.161932870367</v>
      </c>
      <c r="C433" t="s">
        <v>33</v>
      </c>
    </row>
    <row r="434" spans="1:3" x14ac:dyDescent="0.25">
      <c r="A434" t="s">
        <v>460</v>
      </c>
      <c r="B434" s="1">
        <v>45720.097129629627</v>
      </c>
      <c r="C434" t="s">
        <v>25</v>
      </c>
    </row>
    <row r="435" spans="1:3" x14ac:dyDescent="0.25">
      <c r="A435" t="s">
        <v>460</v>
      </c>
      <c r="B435" s="1">
        <v>45720.67291666667</v>
      </c>
      <c r="C435" t="s">
        <v>56</v>
      </c>
    </row>
    <row r="436" spans="1:3" x14ac:dyDescent="0.25">
      <c r="A436" t="s">
        <v>460</v>
      </c>
      <c r="B436" s="1">
        <v>45720.67292824074</v>
      </c>
      <c r="C436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52A3-16EF-4C83-8AC1-19CA0A2AE8E5}">
  <dimension ref="A1:AD195"/>
  <sheetViews>
    <sheetView tabSelected="1" topLeftCell="R1" workbookViewId="0">
      <selection activeCell="AA19" sqref="AA19"/>
    </sheetView>
  </sheetViews>
  <sheetFormatPr defaultRowHeight="15" x14ac:dyDescent="0.25"/>
  <cols>
    <col min="1" max="1" width="29" customWidth="1"/>
    <col min="2" max="2" width="29.85546875" customWidth="1"/>
    <col min="3" max="3" width="17.85546875" customWidth="1"/>
    <col min="4" max="4" width="20.85546875" customWidth="1"/>
    <col min="5" max="5" width="35.140625" bestFit="1" customWidth="1"/>
    <col min="6" max="6" width="36.5703125" customWidth="1"/>
    <col min="7" max="7" width="16.28515625" bestFit="1" customWidth="1"/>
    <col min="8" max="8" width="21.85546875" bestFit="1" customWidth="1"/>
    <col min="9" max="9" width="15.5703125" customWidth="1"/>
    <col min="10" max="10" width="16" customWidth="1"/>
    <col min="11" max="11" width="12" customWidth="1"/>
    <col min="12" max="12" width="12.42578125" customWidth="1"/>
    <col min="13" max="13" width="17.28515625" customWidth="1"/>
    <col min="14" max="14" width="29.28515625" bestFit="1" customWidth="1"/>
    <col min="15" max="15" width="31.28515625" bestFit="1" customWidth="1"/>
    <col min="16" max="16" width="17" customWidth="1"/>
    <col min="17" max="17" width="13" customWidth="1"/>
    <col min="18" max="18" width="108.140625" bestFit="1" customWidth="1"/>
    <col min="19" max="19" width="26.140625" customWidth="1"/>
    <col min="20" max="20" width="23.140625" customWidth="1"/>
    <col min="21" max="21" width="48.85546875" bestFit="1" customWidth="1"/>
    <col min="22" max="22" width="17.85546875" customWidth="1"/>
    <col min="23" max="23" width="22.28515625" customWidth="1"/>
    <col min="24" max="24" width="12.7109375" customWidth="1"/>
    <col min="27" max="27" width="32.140625" customWidth="1"/>
    <col min="28" max="28" width="17.140625" customWidth="1"/>
    <col min="29" max="29" width="16.28515625" bestFit="1" customWidth="1"/>
  </cols>
  <sheetData>
    <row r="1" spans="1:30" x14ac:dyDescent="0.25">
      <c r="A1" t="s">
        <v>465</v>
      </c>
      <c r="B1" t="s">
        <v>464</v>
      </c>
      <c r="C1" t="s">
        <v>463</v>
      </c>
      <c r="D1" t="s">
        <v>462</v>
      </c>
      <c r="E1" t="s">
        <v>510</v>
      </c>
      <c r="F1" t="s">
        <v>511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30" x14ac:dyDescent="0.25">
      <c r="A2">
        <v>1</v>
      </c>
      <c r="B2">
        <v>1</v>
      </c>
      <c r="C2" t="s">
        <v>517</v>
      </c>
      <c r="D2">
        <v>1</v>
      </c>
      <c r="E2" t="s">
        <v>472</v>
      </c>
      <c r="F2" s="2">
        <v>45550.568229166667</v>
      </c>
      <c r="G2" t="s">
        <v>37</v>
      </c>
      <c r="H2" t="s">
        <v>38</v>
      </c>
      <c r="I2">
        <v>3</v>
      </c>
      <c r="J2" t="s">
        <v>20</v>
      </c>
      <c r="K2">
        <v>2</v>
      </c>
      <c r="L2" t="s">
        <v>21</v>
      </c>
      <c r="M2" t="s">
        <v>22</v>
      </c>
      <c r="N2" t="s">
        <v>23</v>
      </c>
      <c r="O2" t="s">
        <v>24</v>
      </c>
      <c r="P2" s="1">
        <v>45758.311192129629</v>
      </c>
      <c r="Q2" t="s">
        <v>39</v>
      </c>
      <c r="R2" t="s">
        <v>40</v>
      </c>
      <c r="S2" s="2">
        <v>45049</v>
      </c>
      <c r="T2" s="2">
        <v>45048</v>
      </c>
      <c r="U2" t="s">
        <v>27</v>
      </c>
      <c r="V2">
        <v>185</v>
      </c>
      <c r="W2" t="s">
        <v>28</v>
      </c>
      <c r="X2">
        <v>1</v>
      </c>
      <c r="AA2" s="4" t="s">
        <v>8</v>
      </c>
      <c r="AB2" s="5" t="s">
        <v>518</v>
      </c>
    </row>
    <row r="3" spans="1:30" x14ac:dyDescent="0.25">
      <c r="A3">
        <v>0</v>
      </c>
      <c r="B3">
        <v>2</v>
      </c>
      <c r="C3" t="s">
        <v>517</v>
      </c>
      <c r="D3">
        <v>1</v>
      </c>
      <c r="E3" t="s">
        <v>472</v>
      </c>
      <c r="F3" s="2">
        <v>45550.568229166667</v>
      </c>
      <c r="G3" t="s">
        <v>37</v>
      </c>
      <c r="H3" t="s">
        <v>38</v>
      </c>
      <c r="I3">
        <v>3</v>
      </c>
      <c r="J3" t="s">
        <v>20</v>
      </c>
      <c r="K3">
        <v>2</v>
      </c>
      <c r="L3" t="s">
        <v>21</v>
      </c>
      <c r="M3" t="s">
        <v>22</v>
      </c>
      <c r="N3" t="s">
        <v>23</v>
      </c>
      <c r="O3" t="s">
        <v>29</v>
      </c>
      <c r="P3" s="1">
        <v>45758.560046296298</v>
      </c>
      <c r="Q3" t="s">
        <v>30</v>
      </c>
      <c r="R3" t="s">
        <v>40</v>
      </c>
      <c r="S3" s="2">
        <v>45049</v>
      </c>
      <c r="T3" s="2">
        <v>45048</v>
      </c>
      <c r="U3" t="s">
        <v>27</v>
      </c>
      <c r="V3">
        <v>185</v>
      </c>
      <c r="W3" t="s">
        <v>28</v>
      </c>
      <c r="X3">
        <v>1</v>
      </c>
      <c r="AA3" s="3" t="s">
        <v>29</v>
      </c>
      <c r="AB3" s="3">
        <f>COUNTA(_xlfn.ANCHORARRAY(AB7))</f>
        <v>119</v>
      </c>
    </row>
    <row r="4" spans="1:30" x14ac:dyDescent="0.25">
      <c r="A4">
        <v>1</v>
      </c>
      <c r="B4">
        <v>1</v>
      </c>
      <c r="C4" t="s">
        <v>517</v>
      </c>
      <c r="D4">
        <v>2</v>
      </c>
      <c r="E4" t="s">
        <v>472</v>
      </c>
      <c r="F4" s="2">
        <v>45549.313761574071</v>
      </c>
      <c r="G4" t="s">
        <v>48</v>
      </c>
      <c r="H4" t="s">
        <v>49</v>
      </c>
      <c r="I4">
        <v>3</v>
      </c>
      <c r="J4" t="s">
        <v>20</v>
      </c>
      <c r="K4">
        <v>2</v>
      </c>
      <c r="L4" t="s">
        <v>21</v>
      </c>
      <c r="M4" t="s">
        <v>22</v>
      </c>
      <c r="N4" t="s">
        <v>23</v>
      </c>
      <c r="O4" t="s">
        <v>29</v>
      </c>
      <c r="P4" s="1">
        <v>45737.054976851854</v>
      </c>
      <c r="Q4" t="s">
        <v>45</v>
      </c>
      <c r="R4" t="s">
        <v>40</v>
      </c>
      <c r="S4" s="2">
        <v>44707</v>
      </c>
      <c r="T4" s="2">
        <v>44706</v>
      </c>
      <c r="U4" t="s">
        <v>27</v>
      </c>
      <c r="V4">
        <v>170</v>
      </c>
      <c r="W4" t="s">
        <v>28</v>
      </c>
      <c r="X4">
        <v>1</v>
      </c>
      <c r="AA4" s="3" t="s">
        <v>24</v>
      </c>
      <c r="AB4" s="3">
        <f>COUNTA(_xlfn.ANCHORARRAY(AC7))</f>
        <v>55</v>
      </c>
    </row>
    <row r="5" spans="1:30" x14ac:dyDescent="0.25">
      <c r="A5">
        <v>1</v>
      </c>
      <c r="B5">
        <v>1</v>
      </c>
      <c r="C5" t="s">
        <v>517</v>
      </c>
      <c r="D5">
        <v>2</v>
      </c>
      <c r="E5" t="s">
        <v>472</v>
      </c>
      <c r="F5" s="2">
        <v>45550.412766203706</v>
      </c>
      <c r="G5" t="s">
        <v>50</v>
      </c>
      <c r="H5" t="s">
        <v>51</v>
      </c>
      <c r="I5">
        <v>3</v>
      </c>
      <c r="J5" t="s">
        <v>20</v>
      </c>
      <c r="K5">
        <v>2</v>
      </c>
      <c r="L5" t="s">
        <v>21</v>
      </c>
      <c r="M5" t="s">
        <v>22</v>
      </c>
      <c r="N5" t="s">
        <v>23</v>
      </c>
      <c r="O5" t="s">
        <v>29</v>
      </c>
      <c r="P5" s="1">
        <v>45736.936585648145</v>
      </c>
      <c r="Q5" t="s">
        <v>30</v>
      </c>
      <c r="R5" t="s">
        <v>26</v>
      </c>
      <c r="S5" s="2">
        <v>44687</v>
      </c>
      <c r="T5" s="2">
        <v>44686</v>
      </c>
      <c r="U5" t="s">
        <v>27</v>
      </c>
      <c r="V5">
        <v>227</v>
      </c>
      <c r="W5" t="s">
        <v>28</v>
      </c>
      <c r="X5">
        <v>1</v>
      </c>
      <c r="AA5" s="6" t="s">
        <v>519</v>
      </c>
      <c r="AB5" s="3">
        <f>SUM(_xlfn.ANCHORARRAY(AD7))</f>
        <v>46</v>
      </c>
    </row>
    <row r="6" spans="1:30" x14ac:dyDescent="0.25">
      <c r="A6">
        <v>0</v>
      </c>
      <c r="B6">
        <v>3</v>
      </c>
      <c r="C6" t="s">
        <v>517</v>
      </c>
      <c r="D6">
        <v>1</v>
      </c>
      <c r="E6" t="s">
        <v>477</v>
      </c>
      <c r="F6" s="2">
        <v>45186.53361111111</v>
      </c>
      <c r="G6" t="s">
        <v>77</v>
      </c>
      <c r="H6" t="s">
        <v>73</v>
      </c>
      <c r="I6">
        <v>3</v>
      </c>
      <c r="J6" t="s">
        <v>20</v>
      </c>
      <c r="K6">
        <v>2</v>
      </c>
      <c r="L6" t="s">
        <v>21</v>
      </c>
      <c r="M6" t="s">
        <v>22</v>
      </c>
      <c r="N6" t="s">
        <v>23</v>
      </c>
      <c r="O6" t="s">
        <v>24</v>
      </c>
      <c r="P6" s="1">
        <v>45717.025011574071</v>
      </c>
      <c r="Q6" t="s">
        <v>39</v>
      </c>
      <c r="R6" t="s">
        <v>54</v>
      </c>
      <c r="S6" s="2">
        <v>45184</v>
      </c>
      <c r="T6" s="2">
        <v>45184</v>
      </c>
      <c r="U6" t="s">
        <v>54</v>
      </c>
      <c r="V6">
        <v>830</v>
      </c>
      <c r="W6" t="s">
        <v>28</v>
      </c>
      <c r="X6">
        <v>1</v>
      </c>
    </row>
    <row r="7" spans="1:30" x14ac:dyDescent="0.25">
      <c r="A7">
        <v>0</v>
      </c>
      <c r="B7">
        <v>4</v>
      </c>
      <c r="C7" t="s">
        <v>517</v>
      </c>
      <c r="D7">
        <v>1</v>
      </c>
      <c r="E7" t="s">
        <v>477</v>
      </c>
      <c r="F7" s="2">
        <v>45186.53361111111</v>
      </c>
      <c r="G7" t="s">
        <v>77</v>
      </c>
      <c r="H7" t="s">
        <v>73</v>
      </c>
      <c r="I7">
        <v>3</v>
      </c>
      <c r="J7" t="s">
        <v>20</v>
      </c>
      <c r="K7">
        <v>2</v>
      </c>
      <c r="L7" t="s">
        <v>21</v>
      </c>
      <c r="M7" t="s">
        <v>22</v>
      </c>
      <c r="N7" t="s">
        <v>23</v>
      </c>
      <c r="O7" t="s">
        <v>29</v>
      </c>
      <c r="P7" s="1">
        <v>45717.943726851852</v>
      </c>
      <c r="Q7" t="s">
        <v>36</v>
      </c>
      <c r="R7" t="s">
        <v>54</v>
      </c>
      <c r="S7" s="2">
        <v>45184</v>
      </c>
      <c r="T7" s="2">
        <v>45184</v>
      </c>
      <c r="U7" t="s">
        <v>54</v>
      </c>
      <c r="V7">
        <v>830</v>
      </c>
      <c r="W7" t="s">
        <v>28</v>
      </c>
      <c r="X7">
        <v>1</v>
      </c>
      <c r="AA7" t="str" cm="1">
        <f t="array" ref="AA7:AA8">_xlfn.UNIQUE(Table5[Site Name])</f>
        <v>LRL - Lower Lochsa River Array Site</v>
      </c>
      <c r="AB7" t="str" cm="1">
        <f t="array" ref="AB7:AB125">_xlfn._xlws.SORT(_xlfn.UNIQUE(_xlfn._xlws.FILTER(Table5[Tag Code],Table5[Site Name]=AA3)))</f>
        <v>3DD.003BD54437</v>
      </c>
      <c r="AC7" t="str" cm="1">
        <f t="array" ref="AC7:AC61">_xlfn._xlws.SORT(_xlfn.UNIQUE(_xlfn._xlws.FILTER(Table5[Tag Code],Table5[Site Name]=AA4)))</f>
        <v>3DD.003BD54437</v>
      </c>
      <c r="AD7" cm="1">
        <f t="array" ref="AD7:AD125">COUNTIF(_xlfn.ANCHORARRAY(AC7),_xlfn.ANCHORARRAY(AB7))</f>
        <v>1</v>
      </c>
    </row>
    <row r="8" spans="1:30" x14ac:dyDescent="0.25">
      <c r="A8">
        <v>1</v>
      </c>
      <c r="B8">
        <v>1</v>
      </c>
      <c r="C8" t="s">
        <v>517</v>
      </c>
      <c r="D8">
        <v>2</v>
      </c>
      <c r="E8" t="s">
        <v>477</v>
      </c>
      <c r="F8" s="2">
        <v>44848.664652777778</v>
      </c>
      <c r="G8" t="s">
        <v>80</v>
      </c>
      <c r="H8" t="s">
        <v>81</v>
      </c>
      <c r="I8">
        <v>3</v>
      </c>
      <c r="J8" t="s">
        <v>20</v>
      </c>
      <c r="K8">
        <v>2</v>
      </c>
      <c r="L8" t="s">
        <v>21</v>
      </c>
      <c r="M8" t="s">
        <v>22</v>
      </c>
      <c r="N8" t="s">
        <v>23</v>
      </c>
      <c r="O8" t="s">
        <v>29</v>
      </c>
      <c r="P8" s="1">
        <v>45751.932905092595</v>
      </c>
      <c r="Q8" t="s">
        <v>33</v>
      </c>
      <c r="R8" t="s">
        <v>54</v>
      </c>
      <c r="S8" s="2">
        <v>44848</v>
      </c>
      <c r="T8" s="2">
        <v>44848</v>
      </c>
      <c r="U8" t="s">
        <v>54</v>
      </c>
      <c r="V8">
        <v>790</v>
      </c>
      <c r="W8" t="s">
        <v>28</v>
      </c>
      <c r="X8">
        <v>1</v>
      </c>
      <c r="AA8" t="str">
        <v>LRU - Lochsa River Upper Site</v>
      </c>
      <c r="AB8" t="str">
        <v>3DD.003BDB68AE</v>
      </c>
      <c r="AC8" t="str">
        <v>3DD.003D494D21</v>
      </c>
      <c r="AD8">
        <v>0</v>
      </c>
    </row>
    <row r="9" spans="1:30" x14ac:dyDescent="0.25">
      <c r="A9">
        <v>1</v>
      </c>
      <c r="B9">
        <v>1</v>
      </c>
      <c r="C9" t="s">
        <v>517</v>
      </c>
      <c r="D9">
        <v>2</v>
      </c>
      <c r="E9" t="s">
        <v>472</v>
      </c>
      <c r="F9" s="2">
        <v>45542.716168981482</v>
      </c>
      <c r="G9" t="s">
        <v>87</v>
      </c>
      <c r="H9" t="s">
        <v>88</v>
      </c>
      <c r="I9">
        <v>3</v>
      </c>
      <c r="J9" t="s">
        <v>20</v>
      </c>
      <c r="K9">
        <v>2</v>
      </c>
      <c r="L9" t="s">
        <v>21</v>
      </c>
      <c r="M9" t="s">
        <v>22</v>
      </c>
      <c r="N9" t="s">
        <v>23</v>
      </c>
      <c r="O9" t="s">
        <v>24</v>
      </c>
      <c r="P9" s="1">
        <v>45740.470590277779</v>
      </c>
      <c r="Q9" t="s">
        <v>25</v>
      </c>
      <c r="R9" t="s">
        <v>26</v>
      </c>
      <c r="S9" s="2">
        <v>44685</v>
      </c>
      <c r="T9" s="2">
        <v>44683</v>
      </c>
      <c r="U9" t="s">
        <v>27</v>
      </c>
      <c r="V9">
        <v>195</v>
      </c>
      <c r="W9" t="s">
        <v>28</v>
      </c>
      <c r="X9">
        <v>1</v>
      </c>
      <c r="AB9" t="str">
        <v>3DD.003BDB7BAE</v>
      </c>
      <c r="AC9" t="str">
        <v>3DD.003D9DEF2D</v>
      </c>
      <c r="AD9">
        <v>0</v>
      </c>
    </row>
    <row r="10" spans="1:30" x14ac:dyDescent="0.25">
      <c r="A10">
        <v>0</v>
      </c>
      <c r="B10">
        <v>2</v>
      </c>
      <c r="C10" t="s">
        <v>517</v>
      </c>
      <c r="D10">
        <v>2</v>
      </c>
      <c r="E10" t="s">
        <v>472</v>
      </c>
      <c r="F10" s="2">
        <v>45542.716168981482</v>
      </c>
      <c r="G10" t="s">
        <v>87</v>
      </c>
      <c r="H10" t="s">
        <v>88</v>
      </c>
      <c r="I10">
        <v>3</v>
      </c>
      <c r="J10" t="s">
        <v>20</v>
      </c>
      <c r="K10">
        <v>2</v>
      </c>
      <c r="L10" t="s">
        <v>21</v>
      </c>
      <c r="M10" t="s">
        <v>22</v>
      </c>
      <c r="N10" t="s">
        <v>23</v>
      </c>
      <c r="O10" t="s">
        <v>29</v>
      </c>
      <c r="P10" s="1">
        <v>45740.645127314812</v>
      </c>
      <c r="Q10" t="s">
        <v>89</v>
      </c>
      <c r="R10" t="s">
        <v>26</v>
      </c>
      <c r="S10" s="2">
        <v>44685</v>
      </c>
      <c r="T10" s="2">
        <v>44683</v>
      </c>
      <c r="U10" t="s">
        <v>27</v>
      </c>
      <c r="V10">
        <v>195</v>
      </c>
      <c r="W10" t="s">
        <v>28</v>
      </c>
      <c r="X10">
        <v>1</v>
      </c>
      <c r="AB10" t="str">
        <v>3DD.003D494D21</v>
      </c>
      <c r="AC10" t="str">
        <v>3DD.003D9DFCD2</v>
      </c>
      <c r="AD10">
        <v>1</v>
      </c>
    </row>
    <row r="11" spans="1:30" x14ac:dyDescent="0.25">
      <c r="A11">
        <v>1</v>
      </c>
      <c r="B11">
        <v>1</v>
      </c>
      <c r="C11" t="s">
        <v>517</v>
      </c>
      <c r="D11">
        <v>2</v>
      </c>
      <c r="E11" t="s">
        <v>489</v>
      </c>
      <c r="F11" s="2">
        <v>45518.585821759261</v>
      </c>
      <c r="G11" t="s">
        <v>90</v>
      </c>
      <c r="H11" t="s">
        <v>91</v>
      </c>
      <c r="I11">
        <v>3</v>
      </c>
      <c r="J11" t="s">
        <v>20</v>
      </c>
      <c r="K11">
        <v>2</v>
      </c>
      <c r="L11" t="s">
        <v>21</v>
      </c>
      <c r="M11" t="s">
        <v>22</v>
      </c>
      <c r="N11" t="s">
        <v>23</v>
      </c>
      <c r="O11" t="s">
        <v>29</v>
      </c>
      <c r="P11" s="1">
        <v>45754.520196759258</v>
      </c>
      <c r="Q11" t="s">
        <v>45</v>
      </c>
      <c r="R11" t="s">
        <v>26</v>
      </c>
      <c r="S11" s="2">
        <v>44691</v>
      </c>
      <c r="T11" s="2">
        <v>44690</v>
      </c>
      <c r="U11" t="s">
        <v>27</v>
      </c>
      <c r="V11">
        <v>166</v>
      </c>
      <c r="W11" t="s">
        <v>28</v>
      </c>
      <c r="X11">
        <v>1</v>
      </c>
      <c r="AB11" t="str">
        <v>3DD.003D494DA9</v>
      </c>
      <c r="AC11" t="str">
        <v>3DD.003DA163CF</v>
      </c>
      <c r="AD11">
        <v>0</v>
      </c>
    </row>
    <row r="12" spans="1:30" x14ac:dyDescent="0.25">
      <c r="A12">
        <v>1</v>
      </c>
      <c r="B12">
        <v>1</v>
      </c>
      <c r="C12" t="s">
        <v>517</v>
      </c>
      <c r="D12">
        <v>2</v>
      </c>
      <c r="E12" t="s">
        <v>472</v>
      </c>
      <c r="F12" s="2">
        <v>45547.418229166666</v>
      </c>
      <c r="G12" t="s">
        <v>92</v>
      </c>
      <c r="H12" t="s">
        <v>93</v>
      </c>
      <c r="I12">
        <v>3</v>
      </c>
      <c r="J12" t="s">
        <v>20</v>
      </c>
      <c r="K12">
        <v>2</v>
      </c>
      <c r="L12" t="s">
        <v>21</v>
      </c>
      <c r="M12" t="s">
        <v>22</v>
      </c>
      <c r="N12" t="s">
        <v>23</v>
      </c>
      <c r="O12" t="s">
        <v>24</v>
      </c>
      <c r="P12" s="1">
        <v>45727.100775462961</v>
      </c>
      <c r="Q12" t="s">
        <v>65</v>
      </c>
      <c r="R12" t="s">
        <v>26</v>
      </c>
      <c r="S12" s="2">
        <v>44693</v>
      </c>
      <c r="T12" s="2">
        <v>44691</v>
      </c>
      <c r="U12" t="s">
        <v>27</v>
      </c>
      <c r="V12">
        <v>167</v>
      </c>
      <c r="W12" t="s">
        <v>28</v>
      </c>
      <c r="X12">
        <v>1</v>
      </c>
      <c r="AB12" t="str">
        <v>3DD.003D9DEF2D</v>
      </c>
      <c r="AC12" t="str">
        <v>3DD.007750CE4F</v>
      </c>
      <c r="AD12">
        <v>1</v>
      </c>
    </row>
    <row r="13" spans="1:30" x14ac:dyDescent="0.25">
      <c r="A13">
        <v>0</v>
      </c>
      <c r="B13">
        <v>2</v>
      </c>
      <c r="C13" t="s">
        <v>517</v>
      </c>
      <c r="D13">
        <v>2</v>
      </c>
      <c r="E13" t="s">
        <v>472</v>
      </c>
      <c r="F13" s="2">
        <v>45547.418229166666</v>
      </c>
      <c r="G13" t="s">
        <v>92</v>
      </c>
      <c r="H13" t="s">
        <v>93</v>
      </c>
      <c r="I13">
        <v>3</v>
      </c>
      <c r="J13" t="s">
        <v>20</v>
      </c>
      <c r="K13">
        <v>2</v>
      </c>
      <c r="L13" t="s">
        <v>21</v>
      </c>
      <c r="M13" t="s">
        <v>22</v>
      </c>
      <c r="N13" t="s">
        <v>23</v>
      </c>
      <c r="O13" t="s">
        <v>29</v>
      </c>
      <c r="P13" s="1">
        <v>45727.272812499999</v>
      </c>
      <c r="Q13" t="s">
        <v>30</v>
      </c>
      <c r="R13" t="s">
        <v>26</v>
      </c>
      <c r="S13" s="2">
        <v>44693</v>
      </c>
      <c r="T13" s="2">
        <v>44691</v>
      </c>
      <c r="U13" t="s">
        <v>27</v>
      </c>
      <c r="V13">
        <v>167</v>
      </c>
      <c r="W13" t="s">
        <v>28</v>
      </c>
      <c r="X13">
        <v>1</v>
      </c>
      <c r="AB13" t="str">
        <v>3DD.003D9DF608</v>
      </c>
      <c r="AC13" t="str">
        <v>3DD.007751E364</v>
      </c>
      <c r="AD13">
        <v>0</v>
      </c>
    </row>
    <row r="14" spans="1:30" x14ac:dyDescent="0.25">
      <c r="A14">
        <v>1</v>
      </c>
      <c r="B14">
        <v>1</v>
      </c>
      <c r="C14" t="s">
        <v>517</v>
      </c>
      <c r="D14">
        <v>2</v>
      </c>
      <c r="E14" t="s">
        <v>497</v>
      </c>
      <c r="F14" s="2">
        <v>45522.578981481478</v>
      </c>
      <c r="G14" t="s">
        <v>94</v>
      </c>
      <c r="H14" t="s">
        <v>95</v>
      </c>
      <c r="I14">
        <v>3</v>
      </c>
      <c r="J14" t="s">
        <v>20</v>
      </c>
      <c r="K14">
        <v>2</v>
      </c>
      <c r="L14" t="s">
        <v>21</v>
      </c>
      <c r="M14" t="s">
        <v>22</v>
      </c>
      <c r="N14" t="s">
        <v>23</v>
      </c>
      <c r="O14" t="s">
        <v>24</v>
      </c>
      <c r="P14" s="1">
        <v>45725.757893518516</v>
      </c>
      <c r="Q14" t="s">
        <v>59</v>
      </c>
      <c r="R14" t="s">
        <v>26</v>
      </c>
      <c r="S14" s="2">
        <v>44685</v>
      </c>
      <c r="T14" s="2">
        <v>44683</v>
      </c>
      <c r="U14" t="s">
        <v>27</v>
      </c>
      <c r="V14">
        <v>212</v>
      </c>
      <c r="W14" t="s">
        <v>28</v>
      </c>
      <c r="X14">
        <v>1</v>
      </c>
      <c r="AB14" t="str">
        <v>3DD.003D9DFCD2</v>
      </c>
      <c r="AC14" t="str">
        <v>3DD.007751FE79</v>
      </c>
      <c r="AD14">
        <v>1</v>
      </c>
    </row>
    <row r="15" spans="1:30" x14ac:dyDescent="0.25">
      <c r="A15">
        <v>0</v>
      </c>
      <c r="B15">
        <v>2</v>
      </c>
      <c r="C15" t="s">
        <v>517</v>
      </c>
      <c r="D15">
        <v>2</v>
      </c>
      <c r="E15" t="s">
        <v>497</v>
      </c>
      <c r="F15" s="2">
        <v>45522.578981481478</v>
      </c>
      <c r="G15" t="s">
        <v>94</v>
      </c>
      <c r="H15" t="s">
        <v>95</v>
      </c>
      <c r="I15">
        <v>3</v>
      </c>
      <c r="J15" t="s">
        <v>20</v>
      </c>
      <c r="K15">
        <v>2</v>
      </c>
      <c r="L15" t="s">
        <v>21</v>
      </c>
      <c r="M15" t="s">
        <v>22</v>
      </c>
      <c r="N15" t="s">
        <v>23</v>
      </c>
      <c r="O15" t="s">
        <v>29</v>
      </c>
      <c r="P15" s="1">
        <v>45725.967986111114</v>
      </c>
      <c r="Q15" t="s">
        <v>68</v>
      </c>
      <c r="R15" t="s">
        <v>26</v>
      </c>
      <c r="S15" s="2">
        <v>44685</v>
      </c>
      <c r="T15" s="2">
        <v>44683</v>
      </c>
      <c r="U15" t="s">
        <v>27</v>
      </c>
      <c r="V15">
        <v>212</v>
      </c>
      <c r="W15" t="s">
        <v>28</v>
      </c>
      <c r="X15">
        <v>1</v>
      </c>
      <c r="AB15" t="str">
        <v>3DD.003DA163CF</v>
      </c>
      <c r="AC15" t="str">
        <v>3DD.0077895E0F</v>
      </c>
      <c r="AD15">
        <v>1</v>
      </c>
    </row>
    <row r="16" spans="1:30" x14ac:dyDescent="0.25">
      <c r="A16">
        <v>1</v>
      </c>
      <c r="B16">
        <v>1</v>
      </c>
      <c r="C16" t="s">
        <v>517</v>
      </c>
      <c r="D16">
        <v>2</v>
      </c>
      <c r="E16" t="s">
        <v>489</v>
      </c>
      <c r="F16" s="2">
        <v>45535.417800925927</v>
      </c>
      <c r="G16" t="s">
        <v>103</v>
      </c>
      <c r="H16" t="s">
        <v>104</v>
      </c>
      <c r="I16">
        <v>3</v>
      </c>
      <c r="J16" t="s">
        <v>20</v>
      </c>
      <c r="K16">
        <v>2</v>
      </c>
      <c r="L16" t="s">
        <v>21</v>
      </c>
      <c r="M16" t="s">
        <v>22</v>
      </c>
      <c r="N16" t="s">
        <v>23</v>
      </c>
      <c r="O16" t="s">
        <v>29</v>
      </c>
      <c r="P16" s="1">
        <v>45740.697916666664</v>
      </c>
      <c r="Q16" t="s">
        <v>56</v>
      </c>
      <c r="R16" t="s">
        <v>40</v>
      </c>
      <c r="S16" s="2">
        <v>44686</v>
      </c>
      <c r="T16" s="2">
        <v>44685</v>
      </c>
      <c r="U16" t="s">
        <v>27</v>
      </c>
      <c r="V16">
        <v>201</v>
      </c>
      <c r="W16" t="s">
        <v>28</v>
      </c>
      <c r="X16">
        <v>1</v>
      </c>
      <c r="AB16" t="str">
        <v>3DD.003DEA0EE0</v>
      </c>
      <c r="AC16" t="str">
        <v>3DD.0077ADF708</v>
      </c>
      <c r="AD16">
        <v>0</v>
      </c>
    </row>
    <row r="17" spans="1:30" x14ac:dyDescent="0.25">
      <c r="A17">
        <v>1</v>
      </c>
      <c r="B17">
        <v>1</v>
      </c>
      <c r="C17" t="s">
        <v>517</v>
      </c>
      <c r="D17">
        <v>2</v>
      </c>
      <c r="E17" t="s">
        <v>472</v>
      </c>
      <c r="F17" s="2">
        <v>45567.61042824074</v>
      </c>
      <c r="G17" t="s">
        <v>105</v>
      </c>
      <c r="H17" t="s">
        <v>106</v>
      </c>
      <c r="I17">
        <v>3</v>
      </c>
      <c r="J17" t="s">
        <v>20</v>
      </c>
      <c r="K17">
        <v>2</v>
      </c>
      <c r="L17" t="s">
        <v>21</v>
      </c>
      <c r="M17" t="s">
        <v>22</v>
      </c>
      <c r="N17" t="s">
        <v>23</v>
      </c>
      <c r="O17" t="s">
        <v>29</v>
      </c>
      <c r="P17" s="1">
        <v>45728.977314814816</v>
      </c>
      <c r="Q17" t="s">
        <v>36</v>
      </c>
      <c r="R17" t="s">
        <v>40</v>
      </c>
      <c r="S17" s="2">
        <v>44691</v>
      </c>
      <c r="T17" s="2">
        <v>44690</v>
      </c>
      <c r="U17" t="s">
        <v>27</v>
      </c>
      <c r="V17">
        <v>223</v>
      </c>
      <c r="W17" t="s">
        <v>28</v>
      </c>
      <c r="X17">
        <v>1</v>
      </c>
      <c r="AB17" t="str">
        <v>3DD.003DEA1C1B</v>
      </c>
      <c r="AC17" t="str">
        <v>3DD.0077AE5D14</v>
      </c>
      <c r="AD17">
        <v>0</v>
      </c>
    </row>
    <row r="18" spans="1:30" x14ac:dyDescent="0.25">
      <c r="A18">
        <v>1</v>
      </c>
      <c r="B18">
        <v>1</v>
      </c>
      <c r="C18" t="s">
        <v>517</v>
      </c>
      <c r="D18">
        <v>0</v>
      </c>
      <c r="E18" t="s">
        <v>472</v>
      </c>
      <c r="F18" s="2">
        <v>45530.554293981484</v>
      </c>
      <c r="G18" t="s">
        <v>110</v>
      </c>
      <c r="H18" t="s">
        <v>111</v>
      </c>
      <c r="I18">
        <v>3</v>
      </c>
      <c r="J18" t="s">
        <v>20</v>
      </c>
      <c r="K18">
        <v>5</v>
      </c>
      <c r="L18" t="s">
        <v>112</v>
      </c>
      <c r="M18" t="s">
        <v>113</v>
      </c>
      <c r="N18" t="s">
        <v>112</v>
      </c>
      <c r="O18" t="s">
        <v>29</v>
      </c>
      <c r="P18" s="1">
        <v>45740.834988425922</v>
      </c>
      <c r="Q18" t="s">
        <v>33</v>
      </c>
      <c r="R18" t="s">
        <v>114</v>
      </c>
      <c r="S18" s="2">
        <v>45530</v>
      </c>
      <c r="T18" s="2">
        <v>45530</v>
      </c>
      <c r="U18" t="s">
        <v>114</v>
      </c>
      <c r="V18">
        <v>825</v>
      </c>
      <c r="W18" t="s">
        <v>28</v>
      </c>
      <c r="X18">
        <v>1</v>
      </c>
      <c r="AB18" t="str">
        <v>3DD.003E28B9EF</v>
      </c>
      <c r="AC18" t="str">
        <v>3DD.0078E19CA1</v>
      </c>
      <c r="AD18">
        <v>0</v>
      </c>
    </row>
    <row r="19" spans="1:30" x14ac:dyDescent="0.25">
      <c r="A19">
        <v>1</v>
      </c>
      <c r="B19">
        <v>1</v>
      </c>
      <c r="C19" t="s">
        <v>517</v>
      </c>
      <c r="D19">
        <v>0</v>
      </c>
      <c r="E19" t="s">
        <v>472</v>
      </c>
      <c r="F19" s="2">
        <v>45534.520451388889</v>
      </c>
      <c r="G19" t="s">
        <v>115</v>
      </c>
      <c r="H19" t="s">
        <v>116</v>
      </c>
      <c r="I19">
        <v>3</v>
      </c>
      <c r="J19" t="s">
        <v>20</v>
      </c>
      <c r="K19">
        <v>5</v>
      </c>
      <c r="L19" t="s">
        <v>112</v>
      </c>
      <c r="M19" t="s">
        <v>113</v>
      </c>
      <c r="N19" t="s">
        <v>112</v>
      </c>
      <c r="O19" t="s">
        <v>29</v>
      </c>
      <c r="P19" s="1">
        <v>45734.826724537037</v>
      </c>
      <c r="Q19" t="s">
        <v>36</v>
      </c>
      <c r="R19" t="s">
        <v>114</v>
      </c>
      <c r="S19" s="2">
        <v>45534</v>
      </c>
      <c r="T19" s="2">
        <v>45534</v>
      </c>
      <c r="U19" t="s">
        <v>114</v>
      </c>
      <c r="V19">
        <v>855</v>
      </c>
      <c r="W19" t="s">
        <v>28</v>
      </c>
      <c r="X19">
        <v>1</v>
      </c>
      <c r="AB19" t="str">
        <v>3DD.003E28DAE1</v>
      </c>
      <c r="AC19" t="str">
        <v>3DD.0078E19E7E</v>
      </c>
      <c r="AD19">
        <v>0</v>
      </c>
    </row>
    <row r="20" spans="1:30" x14ac:dyDescent="0.25">
      <c r="A20">
        <v>0</v>
      </c>
      <c r="B20">
        <v>2</v>
      </c>
      <c r="C20" t="s">
        <v>517</v>
      </c>
      <c r="D20">
        <v>0</v>
      </c>
      <c r="E20" t="s">
        <v>472</v>
      </c>
      <c r="F20" s="2">
        <v>45534.520451388889</v>
      </c>
      <c r="G20" t="s">
        <v>115</v>
      </c>
      <c r="H20" t="s">
        <v>116</v>
      </c>
      <c r="I20">
        <v>3</v>
      </c>
      <c r="J20" t="s">
        <v>20</v>
      </c>
      <c r="K20">
        <v>5</v>
      </c>
      <c r="L20" t="s">
        <v>112</v>
      </c>
      <c r="M20" t="s">
        <v>113</v>
      </c>
      <c r="N20" t="s">
        <v>112</v>
      </c>
      <c r="O20" t="s">
        <v>29</v>
      </c>
      <c r="P20" s="1">
        <v>45768.950636574074</v>
      </c>
      <c r="Q20" t="s">
        <v>117</v>
      </c>
      <c r="R20" t="s">
        <v>114</v>
      </c>
      <c r="S20" s="2">
        <v>45534</v>
      </c>
      <c r="T20" s="2">
        <v>45534</v>
      </c>
      <c r="U20" t="s">
        <v>114</v>
      </c>
      <c r="V20">
        <v>855</v>
      </c>
      <c r="W20" t="s">
        <v>28</v>
      </c>
      <c r="X20">
        <v>1</v>
      </c>
      <c r="AB20" t="str">
        <v>3DD.007750A3B2</v>
      </c>
      <c r="AC20" t="str">
        <v>3DD.0078E19EA3</v>
      </c>
      <c r="AD20">
        <v>0</v>
      </c>
    </row>
    <row r="21" spans="1:30" x14ac:dyDescent="0.25">
      <c r="A21">
        <v>1</v>
      </c>
      <c r="B21">
        <v>1</v>
      </c>
      <c r="C21" t="s">
        <v>517</v>
      </c>
      <c r="D21">
        <v>2</v>
      </c>
      <c r="E21" t="s">
        <v>489</v>
      </c>
      <c r="F21" s="2">
        <v>45547.463912037034</v>
      </c>
      <c r="G21" t="s">
        <v>207</v>
      </c>
      <c r="H21" t="s">
        <v>208</v>
      </c>
      <c r="I21">
        <v>3</v>
      </c>
      <c r="J21" t="s">
        <v>20</v>
      </c>
      <c r="K21">
        <v>2</v>
      </c>
      <c r="L21" t="s">
        <v>21</v>
      </c>
      <c r="M21" t="s">
        <v>22</v>
      </c>
      <c r="N21" t="s">
        <v>23</v>
      </c>
      <c r="O21" t="s">
        <v>29</v>
      </c>
      <c r="P21" s="1">
        <v>45741.306469907409</v>
      </c>
      <c r="Q21" t="s">
        <v>100</v>
      </c>
      <c r="R21" t="s">
        <v>209</v>
      </c>
      <c r="S21" s="2">
        <v>44676</v>
      </c>
      <c r="T21" s="2">
        <v>44676</v>
      </c>
      <c r="U21" t="s">
        <v>209</v>
      </c>
      <c r="V21">
        <v>207</v>
      </c>
      <c r="W21" t="s">
        <v>28</v>
      </c>
      <c r="X21">
        <v>1</v>
      </c>
      <c r="AB21" t="str">
        <v>3DD.00775147C9</v>
      </c>
      <c r="AC21" t="str">
        <v>3DD.0078E19EA9</v>
      </c>
      <c r="AD21">
        <v>0</v>
      </c>
    </row>
    <row r="22" spans="1:30" x14ac:dyDescent="0.25">
      <c r="A22">
        <v>1</v>
      </c>
      <c r="B22">
        <v>1</v>
      </c>
      <c r="C22" t="s">
        <v>517</v>
      </c>
      <c r="D22">
        <v>2</v>
      </c>
      <c r="E22" t="s">
        <v>472</v>
      </c>
      <c r="F22" s="2">
        <v>45529.87804398148</v>
      </c>
      <c r="G22" t="s">
        <v>212</v>
      </c>
      <c r="H22" t="s">
        <v>213</v>
      </c>
      <c r="I22">
        <v>3</v>
      </c>
      <c r="J22" t="s">
        <v>20</v>
      </c>
      <c r="K22">
        <v>2</v>
      </c>
      <c r="L22" t="s">
        <v>21</v>
      </c>
      <c r="M22" t="s">
        <v>22</v>
      </c>
      <c r="N22" t="s">
        <v>23</v>
      </c>
      <c r="O22" t="s">
        <v>24</v>
      </c>
      <c r="P22" s="1">
        <v>45768.204918981479</v>
      </c>
      <c r="Q22" t="s">
        <v>65</v>
      </c>
      <c r="R22" t="s">
        <v>209</v>
      </c>
      <c r="S22" s="2">
        <v>44684</v>
      </c>
      <c r="T22" s="2">
        <v>44684</v>
      </c>
      <c r="U22" t="s">
        <v>209</v>
      </c>
      <c r="V22">
        <v>199</v>
      </c>
      <c r="W22" t="s">
        <v>28</v>
      </c>
      <c r="X22">
        <v>1</v>
      </c>
      <c r="AB22" t="str">
        <v>3DD.007751E364</v>
      </c>
      <c r="AC22" t="str">
        <v>3DD.0078E1A06C</v>
      </c>
      <c r="AD22">
        <v>1</v>
      </c>
    </row>
    <row r="23" spans="1:30" x14ac:dyDescent="0.25">
      <c r="A23">
        <v>1</v>
      </c>
      <c r="B23">
        <v>1</v>
      </c>
      <c r="C23" t="s">
        <v>517</v>
      </c>
      <c r="D23">
        <v>2</v>
      </c>
      <c r="E23" t="s">
        <v>489</v>
      </c>
      <c r="F23" s="2">
        <v>45535.403020833335</v>
      </c>
      <c r="G23" t="s">
        <v>214</v>
      </c>
      <c r="H23" t="s">
        <v>215</v>
      </c>
      <c r="I23">
        <v>3</v>
      </c>
      <c r="J23" t="s">
        <v>20</v>
      </c>
      <c r="K23">
        <v>2</v>
      </c>
      <c r="L23" t="s">
        <v>21</v>
      </c>
      <c r="M23" t="s">
        <v>22</v>
      </c>
      <c r="N23" t="s">
        <v>23</v>
      </c>
      <c r="O23" t="s">
        <v>29</v>
      </c>
      <c r="P23" s="1">
        <v>45730.169224537036</v>
      </c>
      <c r="Q23" t="s">
        <v>30</v>
      </c>
      <c r="R23" t="s">
        <v>209</v>
      </c>
      <c r="S23" s="2">
        <v>44685</v>
      </c>
      <c r="T23" s="2">
        <v>44685</v>
      </c>
      <c r="U23" t="s">
        <v>209</v>
      </c>
      <c r="V23">
        <v>187</v>
      </c>
      <c r="W23" t="s">
        <v>28</v>
      </c>
      <c r="X23">
        <v>1</v>
      </c>
      <c r="AB23" t="str">
        <v>3DD.007751FCFD</v>
      </c>
      <c r="AC23" t="str">
        <v>3DD.0078E1A265</v>
      </c>
      <c r="AD23">
        <v>0</v>
      </c>
    </row>
    <row r="24" spans="1:30" x14ac:dyDescent="0.25">
      <c r="A24">
        <v>1</v>
      </c>
      <c r="B24">
        <v>1</v>
      </c>
      <c r="C24" t="s">
        <v>517</v>
      </c>
      <c r="D24">
        <v>3</v>
      </c>
      <c r="E24" t="s">
        <v>472</v>
      </c>
      <c r="F24" s="2">
        <v>45521.353101851855</v>
      </c>
      <c r="G24" t="s">
        <v>216</v>
      </c>
      <c r="H24" t="s">
        <v>217</v>
      </c>
      <c r="I24">
        <v>3</v>
      </c>
      <c r="J24" t="s">
        <v>20</v>
      </c>
      <c r="K24">
        <v>2</v>
      </c>
      <c r="L24" t="s">
        <v>21</v>
      </c>
      <c r="M24" t="s">
        <v>22</v>
      </c>
      <c r="N24" t="s">
        <v>23</v>
      </c>
      <c r="O24" t="s">
        <v>24</v>
      </c>
      <c r="P24" s="1">
        <v>45763.565474537034</v>
      </c>
      <c r="Q24" t="s">
        <v>36</v>
      </c>
      <c r="R24" t="s">
        <v>43</v>
      </c>
      <c r="S24" s="2">
        <v>44496</v>
      </c>
      <c r="T24" s="2">
        <v>44496</v>
      </c>
      <c r="U24" t="s">
        <v>43</v>
      </c>
      <c r="V24">
        <v>157</v>
      </c>
      <c r="W24" t="s">
        <v>28</v>
      </c>
      <c r="X24">
        <v>1</v>
      </c>
      <c r="AB24" t="str">
        <v>3DD.007751FE79</v>
      </c>
      <c r="AC24" t="str">
        <v>3DD.0078E1A281</v>
      </c>
      <c r="AD24">
        <v>1</v>
      </c>
    </row>
    <row r="25" spans="1:30" x14ac:dyDescent="0.25">
      <c r="A25">
        <v>0</v>
      </c>
      <c r="B25">
        <v>2</v>
      </c>
      <c r="C25" t="s">
        <v>517</v>
      </c>
      <c r="D25">
        <v>3</v>
      </c>
      <c r="E25" t="s">
        <v>472</v>
      </c>
      <c r="F25" s="2">
        <v>45521.353101851855</v>
      </c>
      <c r="G25" t="s">
        <v>216</v>
      </c>
      <c r="H25" t="s">
        <v>217</v>
      </c>
      <c r="I25">
        <v>3</v>
      </c>
      <c r="J25" t="s">
        <v>20</v>
      </c>
      <c r="K25">
        <v>2</v>
      </c>
      <c r="L25" t="s">
        <v>21</v>
      </c>
      <c r="M25" t="s">
        <v>22</v>
      </c>
      <c r="N25" t="s">
        <v>23</v>
      </c>
      <c r="O25" t="s">
        <v>29</v>
      </c>
      <c r="P25" s="1">
        <v>45763.743506944447</v>
      </c>
      <c r="Q25" t="s">
        <v>33</v>
      </c>
      <c r="R25" t="s">
        <v>43</v>
      </c>
      <c r="S25" s="2">
        <v>44496</v>
      </c>
      <c r="T25" s="2">
        <v>44496</v>
      </c>
      <c r="U25" t="s">
        <v>43</v>
      </c>
      <c r="V25">
        <v>157</v>
      </c>
      <c r="W25" t="s">
        <v>28</v>
      </c>
      <c r="X25">
        <v>1</v>
      </c>
      <c r="AB25" t="str">
        <v>3DD.007751FFDA</v>
      </c>
      <c r="AC25" t="str">
        <v>3DD.0078E1A289</v>
      </c>
      <c r="AD25">
        <v>0</v>
      </c>
    </row>
    <row r="26" spans="1:30" x14ac:dyDescent="0.25">
      <c r="A26">
        <v>1</v>
      </c>
      <c r="B26">
        <v>1</v>
      </c>
      <c r="C26" t="s">
        <v>517</v>
      </c>
      <c r="D26">
        <v>3</v>
      </c>
      <c r="E26" t="s">
        <v>472</v>
      </c>
      <c r="F26" s="2">
        <v>45522.423981481479</v>
      </c>
      <c r="G26" t="s">
        <v>218</v>
      </c>
      <c r="H26" t="s">
        <v>219</v>
      </c>
      <c r="I26">
        <v>3</v>
      </c>
      <c r="J26" t="s">
        <v>20</v>
      </c>
      <c r="K26">
        <v>2</v>
      </c>
      <c r="L26" t="s">
        <v>21</v>
      </c>
      <c r="M26" t="s">
        <v>22</v>
      </c>
      <c r="N26" t="s">
        <v>23</v>
      </c>
      <c r="O26" t="s">
        <v>29</v>
      </c>
      <c r="P26" s="1">
        <v>45750.8278125</v>
      </c>
      <c r="Q26" t="s">
        <v>33</v>
      </c>
      <c r="R26" t="s">
        <v>43</v>
      </c>
      <c r="S26" s="2">
        <v>44492</v>
      </c>
      <c r="T26" s="2">
        <v>44492</v>
      </c>
      <c r="U26" t="s">
        <v>43</v>
      </c>
      <c r="V26">
        <v>171</v>
      </c>
      <c r="W26" t="s">
        <v>28</v>
      </c>
      <c r="X26">
        <v>1</v>
      </c>
      <c r="AB26" t="str">
        <v>3DD.007752203E</v>
      </c>
      <c r="AC26" t="str">
        <v>3DD.0078E1A45C</v>
      </c>
      <c r="AD26">
        <v>0</v>
      </c>
    </row>
    <row r="27" spans="1:30" x14ac:dyDescent="0.25">
      <c r="A27">
        <v>1</v>
      </c>
      <c r="B27">
        <v>1</v>
      </c>
      <c r="C27" t="s">
        <v>517</v>
      </c>
      <c r="D27">
        <v>3</v>
      </c>
      <c r="E27" t="s">
        <v>497</v>
      </c>
      <c r="F27" s="2">
        <v>45522.578888888886</v>
      </c>
      <c r="G27" t="s">
        <v>220</v>
      </c>
      <c r="H27" t="s">
        <v>221</v>
      </c>
      <c r="I27">
        <v>3</v>
      </c>
      <c r="J27" t="s">
        <v>20</v>
      </c>
      <c r="K27">
        <v>2</v>
      </c>
      <c r="L27" t="s">
        <v>21</v>
      </c>
      <c r="M27" t="s">
        <v>22</v>
      </c>
      <c r="N27" t="s">
        <v>23</v>
      </c>
      <c r="O27" t="s">
        <v>24</v>
      </c>
      <c r="P27" s="1">
        <v>45768.882604166669</v>
      </c>
      <c r="Q27" t="s">
        <v>39</v>
      </c>
      <c r="R27" t="s">
        <v>43</v>
      </c>
      <c r="S27" s="2">
        <v>44494</v>
      </c>
      <c r="T27" s="2">
        <v>44494</v>
      </c>
      <c r="U27" t="s">
        <v>43</v>
      </c>
      <c r="V27">
        <v>160</v>
      </c>
      <c r="W27" t="s">
        <v>28</v>
      </c>
      <c r="X27">
        <v>1</v>
      </c>
      <c r="AB27" t="str">
        <v>3DD.0077522D2F</v>
      </c>
      <c r="AC27" t="str">
        <v>3DD.0078E1A820</v>
      </c>
      <c r="AD27">
        <v>0</v>
      </c>
    </row>
    <row r="28" spans="1:30" x14ac:dyDescent="0.25">
      <c r="A28">
        <v>0</v>
      </c>
      <c r="B28">
        <v>2</v>
      </c>
      <c r="C28" t="s">
        <v>517</v>
      </c>
      <c r="D28">
        <v>3</v>
      </c>
      <c r="E28" t="s">
        <v>497</v>
      </c>
      <c r="F28" s="2">
        <v>45522.578888888886</v>
      </c>
      <c r="G28" t="s">
        <v>220</v>
      </c>
      <c r="H28" t="s">
        <v>221</v>
      </c>
      <c r="I28">
        <v>3</v>
      </c>
      <c r="J28" t="s">
        <v>20</v>
      </c>
      <c r="K28">
        <v>2</v>
      </c>
      <c r="L28" t="s">
        <v>21</v>
      </c>
      <c r="M28" t="s">
        <v>22</v>
      </c>
      <c r="N28" t="s">
        <v>23</v>
      </c>
      <c r="O28" t="s">
        <v>29</v>
      </c>
      <c r="P28" s="1">
        <v>45769.633750000001</v>
      </c>
      <c r="Q28" t="s">
        <v>45</v>
      </c>
      <c r="R28" t="s">
        <v>43</v>
      </c>
      <c r="S28" s="2">
        <v>44494</v>
      </c>
      <c r="T28" s="2">
        <v>44494</v>
      </c>
      <c r="U28" t="s">
        <v>43</v>
      </c>
      <c r="V28">
        <v>160</v>
      </c>
      <c r="W28" t="s">
        <v>28</v>
      </c>
      <c r="X28">
        <v>1</v>
      </c>
      <c r="AB28" t="str">
        <v>3DD.0077895E0F</v>
      </c>
      <c r="AC28" t="str">
        <v>3DD.0078E1AECE</v>
      </c>
      <c r="AD28">
        <v>1</v>
      </c>
    </row>
    <row r="29" spans="1:30" x14ac:dyDescent="0.25">
      <c r="A29">
        <v>1</v>
      </c>
      <c r="B29">
        <v>1</v>
      </c>
      <c r="C29" t="s">
        <v>517</v>
      </c>
      <c r="D29">
        <v>3</v>
      </c>
      <c r="E29" t="s">
        <v>489</v>
      </c>
      <c r="F29" s="2">
        <v>45545.400937500002</v>
      </c>
      <c r="G29" t="s">
        <v>222</v>
      </c>
      <c r="H29" t="s">
        <v>219</v>
      </c>
      <c r="I29">
        <v>3</v>
      </c>
      <c r="J29" t="s">
        <v>20</v>
      </c>
      <c r="K29">
        <v>2</v>
      </c>
      <c r="L29" t="s">
        <v>21</v>
      </c>
      <c r="M29" t="s">
        <v>22</v>
      </c>
      <c r="N29" t="s">
        <v>23</v>
      </c>
      <c r="O29" t="s">
        <v>29</v>
      </c>
      <c r="P29" s="1">
        <v>45744.442627314813</v>
      </c>
      <c r="Q29" t="s">
        <v>36</v>
      </c>
      <c r="R29" t="s">
        <v>43</v>
      </c>
      <c r="S29" s="2">
        <v>44492</v>
      </c>
      <c r="T29" s="2">
        <v>44492</v>
      </c>
      <c r="U29" t="s">
        <v>43</v>
      </c>
      <c r="V29">
        <v>175</v>
      </c>
      <c r="W29" t="s">
        <v>28</v>
      </c>
      <c r="X29">
        <v>1</v>
      </c>
      <c r="AB29" t="str">
        <v>3DD.0077ADF708</v>
      </c>
      <c r="AC29" t="str">
        <v>3DD.0078E1AF27</v>
      </c>
      <c r="AD29">
        <v>1</v>
      </c>
    </row>
    <row r="30" spans="1:30" x14ac:dyDescent="0.25">
      <c r="A30">
        <v>1</v>
      </c>
      <c r="B30">
        <v>1</v>
      </c>
      <c r="C30" t="s">
        <v>517</v>
      </c>
      <c r="D30">
        <v>3</v>
      </c>
      <c r="E30" t="s">
        <v>497</v>
      </c>
      <c r="F30" s="2">
        <v>45535.285127314812</v>
      </c>
      <c r="G30" t="s">
        <v>223</v>
      </c>
      <c r="H30" t="s">
        <v>219</v>
      </c>
      <c r="I30">
        <v>3</v>
      </c>
      <c r="J30" t="s">
        <v>20</v>
      </c>
      <c r="K30">
        <v>2</v>
      </c>
      <c r="L30" t="s">
        <v>21</v>
      </c>
      <c r="M30" t="s">
        <v>22</v>
      </c>
      <c r="N30" t="s">
        <v>23</v>
      </c>
      <c r="O30" t="s">
        <v>29</v>
      </c>
      <c r="P30" s="1">
        <v>45754.648298611108</v>
      </c>
      <c r="Q30" t="s">
        <v>56</v>
      </c>
      <c r="R30" t="s">
        <v>43</v>
      </c>
      <c r="S30" s="2">
        <v>44492</v>
      </c>
      <c r="T30" s="2">
        <v>44492</v>
      </c>
      <c r="U30" t="s">
        <v>43</v>
      </c>
      <c r="V30">
        <v>164</v>
      </c>
      <c r="W30" t="s">
        <v>28</v>
      </c>
      <c r="X30">
        <v>1</v>
      </c>
      <c r="AB30" t="str">
        <v>3DD.0077AE5D14</v>
      </c>
      <c r="AC30" t="str">
        <v>3DD.0078E1AFA9</v>
      </c>
      <c r="AD30">
        <v>1</v>
      </c>
    </row>
    <row r="31" spans="1:30" x14ac:dyDescent="0.25">
      <c r="A31">
        <v>1</v>
      </c>
      <c r="B31">
        <v>1</v>
      </c>
      <c r="C31" t="s">
        <v>517</v>
      </c>
      <c r="D31">
        <v>2</v>
      </c>
      <c r="E31" t="s">
        <v>497</v>
      </c>
      <c r="F31" s="2">
        <v>45552.107777777775</v>
      </c>
      <c r="G31" t="s">
        <v>224</v>
      </c>
      <c r="H31" t="s">
        <v>225</v>
      </c>
      <c r="I31">
        <v>3</v>
      </c>
      <c r="J31" t="s">
        <v>20</v>
      </c>
      <c r="K31">
        <v>2</v>
      </c>
      <c r="L31" t="s">
        <v>21</v>
      </c>
      <c r="M31" t="s">
        <v>22</v>
      </c>
      <c r="N31" t="s">
        <v>23</v>
      </c>
      <c r="O31" t="s">
        <v>29</v>
      </c>
      <c r="P31" s="1">
        <v>45741.711423611108</v>
      </c>
      <c r="Q31" t="s">
        <v>36</v>
      </c>
      <c r="R31" t="s">
        <v>209</v>
      </c>
      <c r="S31" s="2">
        <v>44669</v>
      </c>
      <c r="T31" s="2">
        <v>44669</v>
      </c>
      <c r="U31" t="s">
        <v>209</v>
      </c>
      <c r="V31">
        <v>193</v>
      </c>
      <c r="W31" t="s">
        <v>28</v>
      </c>
      <c r="X31">
        <v>1</v>
      </c>
      <c r="AB31" t="str">
        <v>3DD.0077BCC44B</v>
      </c>
      <c r="AC31" t="str">
        <v>3DD.0078E1AFD8</v>
      </c>
      <c r="AD31">
        <v>0</v>
      </c>
    </row>
    <row r="32" spans="1:30" x14ac:dyDescent="0.25">
      <c r="A32">
        <v>1</v>
      </c>
      <c r="B32">
        <v>1</v>
      </c>
      <c r="C32" t="s">
        <v>517</v>
      </c>
      <c r="D32">
        <v>3</v>
      </c>
      <c r="E32" t="s">
        <v>472</v>
      </c>
      <c r="F32" s="2">
        <v>45551.280451388891</v>
      </c>
      <c r="G32" t="s">
        <v>248</v>
      </c>
      <c r="H32" t="s">
        <v>249</v>
      </c>
      <c r="I32">
        <v>3</v>
      </c>
      <c r="J32" t="s">
        <v>20</v>
      </c>
      <c r="K32">
        <v>2</v>
      </c>
      <c r="L32" t="s">
        <v>21</v>
      </c>
      <c r="M32" t="s">
        <v>22</v>
      </c>
      <c r="N32" t="s">
        <v>23</v>
      </c>
      <c r="O32" t="s">
        <v>24</v>
      </c>
      <c r="P32" s="1">
        <v>45763.574641203704</v>
      </c>
      <c r="Q32" t="s">
        <v>36</v>
      </c>
      <c r="R32" t="s">
        <v>43</v>
      </c>
      <c r="S32" s="2">
        <v>44467</v>
      </c>
      <c r="T32" s="2">
        <v>44467</v>
      </c>
      <c r="U32" t="s">
        <v>43</v>
      </c>
      <c r="V32">
        <v>145</v>
      </c>
      <c r="W32" t="s">
        <v>28</v>
      </c>
      <c r="X32">
        <v>1</v>
      </c>
      <c r="AB32" t="str">
        <v>3DD.0078E19C5A</v>
      </c>
      <c r="AC32" t="str">
        <v>3DD.0078E1B0D9</v>
      </c>
      <c r="AD32">
        <v>0</v>
      </c>
    </row>
    <row r="33" spans="1:30" x14ac:dyDescent="0.25">
      <c r="A33">
        <v>0</v>
      </c>
      <c r="B33">
        <v>2</v>
      </c>
      <c r="C33" t="s">
        <v>517</v>
      </c>
      <c r="D33">
        <v>3</v>
      </c>
      <c r="E33" t="s">
        <v>472</v>
      </c>
      <c r="F33" s="2">
        <v>45551.280451388891</v>
      </c>
      <c r="G33" t="s">
        <v>248</v>
      </c>
      <c r="H33" t="s">
        <v>249</v>
      </c>
      <c r="I33">
        <v>3</v>
      </c>
      <c r="J33" t="s">
        <v>20</v>
      </c>
      <c r="K33">
        <v>2</v>
      </c>
      <c r="L33" t="s">
        <v>21</v>
      </c>
      <c r="M33" t="s">
        <v>22</v>
      </c>
      <c r="N33" t="s">
        <v>23</v>
      </c>
      <c r="O33" t="s">
        <v>29</v>
      </c>
      <c r="P33" s="1">
        <v>45768.520960648151</v>
      </c>
      <c r="Q33" t="s">
        <v>33</v>
      </c>
      <c r="R33" t="s">
        <v>43</v>
      </c>
      <c r="S33" s="2">
        <v>44467</v>
      </c>
      <c r="T33" s="2">
        <v>44467</v>
      </c>
      <c r="U33" t="s">
        <v>43</v>
      </c>
      <c r="V33">
        <v>145</v>
      </c>
      <c r="W33" t="s">
        <v>28</v>
      </c>
      <c r="X33">
        <v>1</v>
      </c>
      <c r="AB33" t="str">
        <v>3DD.0078E19C8D</v>
      </c>
      <c r="AC33" t="str">
        <v>3DD.0078E1B0E2</v>
      </c>
      <c r="AD33">
        <v>0</v>
      </c>
    </row>
    <row r="34" spans="1:30" x14ac:dyDescent="0.25">
      <c r="A34">
        <v>1</v>
      </c>
      <c r="B34">
        <v>1</v>
      </c>
      <c r="C34" t="s">
        <v>517</v>
      </c>
      <c r="D34">
        <v>3</v>
      </c>
      <c r="E34" t="s">
        <v>489</v>
      </c>
      <c r="F34" s="2">
        <v>45541.374027777776</v>
      </c>
      <c r="G34" t="s">
        <v>261</v>
      </c>
      <c r="H34" t="s">
        <v>262</v>
      </c>
      <c r="I34">
        <v>3</v>
      </c>
      <c r="J34" t="s">
        <v>20</v>
      </c>
      <c r="K34">
        <v>2</v>
      </c>
      <c r="L34" t="s">
        <v>21</v>
      </c>
      <c r="M34" t="s">
        <v>22</v>
      </c>
      <c r="N34" t="s">
        <v>23</v>
      </c>
      <c r="O34" t="s">
        <v>24</v>
      </c>
      <c r="P34" s="1">
        <v>45753.731921296298</v>
      </c>
      <c r="Q34" t="s">
        <v>25</v>
      </c>
      <c r="R34" t="s">
        <v>43</v>
      </c>
      <c r="S34" s="2">
        <v>44483</v>
      </c>
      <c r="T34" s="2">
        <v>44483</v>
      </c>
      <c r="U34" t="s">
        <v>43</v>
      </c>
      <c r="V34">
        <v>158</v>
      </c>
      <c r="W34" t="s">
        <v>28</v>
      </c>
      <c r="X34">
        <v>1</v>
      </c>
      <c r="AB34" t="str">
        <v>3DD.0078E19CA1</v>
      </c>
      <c r="AC34" t="str">
        <v>3DD.0078E1B0F3</v>
      </c>
      <c r="AD34">
        <v>1</v>
      </c>
    </row>
    <row r="35" spans="1:30" x14ac:dyDescent="0.25">
      <c r="A35">
        <v>0</v>
      </c>
      <c r="B35">
        <v>2</v>
      </c>
      <c r="C35" t="s">
        <v>517</v>
      </c>
      <c r="D35">
        <v>3</v>
      </c>
      <c r="E35" t="s">
        <v>489</v>
      </c>
      <c r="F35" s="2">
        <v>45541.374027777776</v>
      </c>
      <c r="G35" t="s">
        <v>261</v>
      </c>
      <c r="H35" t="s">
        <v>262</v>
      </c>
      <c r="I35">
        <v>3</v>
      </c>
      <c r="J35" t="s">
        <v>20</v>
      </c>
      <c r="K35">
        <v>2</v>
      </c>
      <c r="L35" t="s">
        <v>21</v>
      </c>
      <c r="M35" t="s">
        <v>22</v>
      </c>
      <c r="N35" t="s">
        <v>23</v>
      </c>
      <c r="O35" t="s">
        <v>29</v>
      </c>
      <c r="P35" s="1">
        <v>45753.938287037039</v>
      </c>
      <c r="Q35" t="s">
        <v>25</v>
      </c>
      <c r="R35" t="s">
        <v>43</v>
      </c>
      <c r="S35" s="2">
        <v>44483</v>
      </c>
      <c r="T35" s="2">
        <v>44483</v>
      </c>
      <c r="U35" t="s">
        <v>43</v>
      </c>
      <c r="V35">
        <v>158</v>
      </c>
      <c r="W35" t="s">
        <v>28</v>
      </c>
      <c r="X35">
        <v>1</v>
      </c>
      <c r="AB35" t="str">
        <v>3DD.0078E19E53</v>
      </c>
      <c r="AC35" t="str">
        <v>3DD.0078E1B0FD</v>
      </c>
      <c r="AD35">
        <v>0</v>
      </c>
    </row>
    <row r="36" spans="1:30" x14ac:dyDescent="0.25">
      <c r="A36">
        <v>1</v>
      </c>
      <c r="B36">
        <v>1</v>
      </c>
      <c r="C36" t="s">
        <v>517</v>
      </c>
      <c r="D36">
        <v>5</v>
      </c>
      <c r="E36" t="s">
        <v>472</v>
      </c>
      <c r="F36" s="2">
        <v>45526.348715277774</v>
      </c>
      <c r="G36" t="s">
        <v>265</v>
      </c>
      <c r="H36" t="s">
        <v>266</v>
      </c>
      <c r="I36">
        <v>3</v>
      </c>
      <c r="J36" t="s">
        <v>20</v>
      </c>
      <c r="K36">
        <v>2</v>
      </c>
      <c r="L36" t="s">
        <v>21</v>
      </c>
      <c r="M36" t="s">
        <v>22</v>
      </c>
      <c r="N36" t="s">
        <v>23</v>
      </c>
      <c r="O36" t="s">
        <v>24</v>
      </c>
      <c r="P36" s="1">
        <v>45756.735925925925</v>
      </c>
      <c r="Q36" t="s">
        <v>39</v>
      </c>
      <c r="R36" t="s">
        <v>43</v>
      </c>
      <c r="S36" s="2">
        <v>43914</v>
      </c>
      <c r="T36" s="2">
        <v>43914</v>
      </c>
      <c r="U36" t="s">
        <v>43</v>
      </c>
      <c r="V36">
        <v>73</v>
      </c>
      <c r="W36" t="s">
        <v>28</v>
      </c>
      <c r="X36">
        <v>1</v>
      </c>
      <c r="AB36" t="str">
        <v>3DD.0078E19E75</v>
      </c>
      <c r="AC36" t="str">
        <v>3DD.0078E1B16B</v>
      </c>
      <c r="AD36">
        <v>0</v>
      </c>
    </row>
    <row r="37" spans="1:30" x14ac:dyDescent="0.25">
      <c r="A37">
        <v>0</v>
      </c>
      <c r="B37">
        <v>2</v>
      </c>
      <c r="C37" t="s">
        <v>517</v>
      </c>
      <c r="D37">
        <v>5</v>
      </c>
      <c r="E37" t="s">
        <v>472</v>
      </c>
      <c r="F37" s="2">
        <v>45526.348715277774</v>
      </c>
      <c r="G37" t="s">
        <v>265</v>
      </c>
      <c r="H37" t="s">
        <v>266</v>
      </c>
      <c r="I37">
        <v>3</v>
      </c>
      <c r="J37" t="s">
        <v>20</v>
      </c>
      <c r="K37">
        <v>2</v>
      </c>
      <c r="L37" t="s">
        <v>21</v>
      </c>
      <c r="M37" t="s">
        <v>22</v>
      </c>
      <c r="N37" t="s">
        <v>23</v>
      </c>
      <c r="O37" t="s">
        <v>29</v>
      </c>
      <c r="P37" s="1">
        <v>45756.921226851853</v>
      </c>
      <c r="Q37" t="s">
        <v>33</v>
      </c>
      <c r="R37" t="s">
        <v>43</v>
      </c>
      <c r="S37" s="2">
        <v>43914</v>
      </c>
      <c r="T37" s="2">
        <v>43914</v>
      </c>
      <c r="U37" t="s">
        <v>43</v>
      </c>
      <c r="V37">
        <v>73</v>
      </c>
      <c r="W37" t="s">
        <v>28</v>
      </c>
      <c r="X37">
        <v>1</v>
      </c>
      <c r="AB37" t="str">
        <v>3DD.0078E19E7E</v>
      </c>
      <c r="AC37" t="str">
        <v>3DD.0078E1B1B9</v>
      </c>
      <c r="AD37">
        <v>1</v>
      </c>
    </row>
    <row r="38" spans="1:30" x14ac:dyDescent="0.25">
      <c r="A38">
        <v>1</v>
      </c>
      <c r="B38">
        <v>1</v>
      </c>
      <c r="C38" t="s">
        <v>517</v>
      </c>
      <c r="D38">
        <v>0</v>
      </c>
      <c r="E38" t="s">
        <v>477</v>
      </c>
      <c r="F38" s="2">
        <v>45609.490949074076</v>
      </c>
      <c r="G38" t="s">
        <v>291</v>
      </c>
      <c r="H38" t="s">
        <v>292</v>
      </c>
      <c r="I38">
        <v>3</v>
      </c>
      <c r="J38" t="s">
        <v>20</v>
      </c>
      <c r="K38">
        <v>2</v>
      </c>
      <c r="L38" t="s">
        <v>21</v>
      </c>
      <c r="M38" t="s">
        <v>113</v>
      </c>
      <c r="N38" t="s">
        <v>112</v>
      </c>
      <c r="O38" t="s">
        <v>29</v>
      </c>
      <c r="P38" s="1">
        <v>45716.179247685184</v>
      </c>
      <c r="Q38" t="s">
        <v>33</v>
      </c>
      <c r="R38" t="s">
        <v>293</v>
      </c>
      <c r="S38" s="2">
        <v>45608</v>
      </c>
      <c r="T38" s="2">
        <v>45608</v>
      </c>
      <c r="U38" t="s">
        <v>294</v>
      </c>
      <c r="V38">
        <v>840</v>
      </c>
      <c r="W38" t="s">
        <v>28</v>
      </c>
      <c r="X38">
        <v>1</v>
      </c>
      <c r="AB38" t="str">
        <v>3DD.0078E19E88</v>
      </c>
      <c r="AC38" t="str">
        <v>3DD.0078E1B2A0</v>
      </c>
      <c r="AD38">
        <v>0</v>
      </c>
    </row>
    <row r="39" spans="1:30" x14ac:dyDescent="0.25">
      <c r="A39">
        <v>1</v>
      </c>
      <c r="B39">
        <v>1</v>
      </c>
      <c r="C39" t="s">
        <v>517</v>
      </c>
      <c r="D39">
        <v>0</v>
      </c>
      <c r="E39" t="s">
        <v>477</v>
      </c>
      <c r="F39" s="2">
        <v>45735.480706018519</v>
      </c>
      <c r="G39" t="s">
        <v>307</v>
      </c>
      <c r="H39" t="s">
        <v>308</v>
      </c>
      <c r="I39">
        <v>3</v>
      </c>
      <c r="J39" t="s">
        <v>20</v>
      </c>
      <c r="K39">
        <v>2</v>
      </c>
      <c r="L39" t="s">
        <v>21</v>
      </c>
      <c r="M39" t="s">
        <v>22</v>
      </c>
      <c r="N39" t="s">
        <v>23</v>
      </c>
      <c r="O39" t="s">
        <v>29</v>
      </c>
      <c r="P39" s="1">
        <v>45744.686111111114</v>
      </c>
      <c r="Q39" t="s">
        <v>33</v>
      </c>
      <c r="R39" t="s">
        <v>54</v>
      </c>
      <c r="S39" s="2">
        <v>45735</v>
      </c>
      <c r="T39" s="2">
        <v>45735</v>
      </c>
      <c r="U39" t="s">
        <v>54</v>
      </c>
      <c r="V39">
        <v>900</v>
      </c>
      <c r="W39" t="s">
        <v>28</v>
      </c>
      <c r="X39">
        <v>1</v>
      </c>
      <c r="AB39" t="str">
        <v>3DD.0078E19EA9</v>
      </c>
      <c r="AC39" t="str">
        <v>3DD.0078E1B2A2</v>
      </c>
      <c r="AD39">
        <v>1</v>
      </c>
    </row>
    <row r="40" spans="1:30" x14ac:dyDescent="0.25">
      <c r="A40">
        <v>1</v>
      </c>
      <c r="B40">
        <v>1</v>
      </c>
      <c r="C40" t="s">
        <v>517</v>
      </c>
      <c r="D40">
        <v>0</v>
      </c>
      <c r="E40" t="s">
        <v>477</v>
      </c>
      <c r="F40" s="2">
        <v>45744.50986111111</v>
      </c>
      <c r="G40" t="s">
        <v>309</v>
      </c>
      <c r="H40" t="s">
        <v>310</v>
      </c>
      <c r="I40">
        <v>3</v>
      </c>
      <c r="J40" t="s">
        <v>20</v>
      </c>
      <c r="K40">
        <v>2</v>
      </c>
      <c r="L40" t="s">
        <v>21</v>
      </c>
      <c r="M40" t="s">
        <v>22</v>
      </c>
      <c r="N40" t="s">
        <v>23</v>
      </c>
      <c r="O40" t="s">
        <v>29</v>
      </c>
      <c r="P40" s="1">
        <v>45750.698819444442</v>
      </c>
      <c r="Q40" t="s">
        <v>32</v>
      </c>
      <c r="R40" t="s">
        <v>54</v>
      </c>
      <c r="S40" s="2">
        <v>45744</v>
      </c>
      <c r="T40" s="2">
        <v>45744</v>
      </c>
      <c r="U40" t="s">
        <v>54</v>
      </c>
      <c r="V40">
        <v>780</v>
      </c>
      <c r="W40" t="s">
        <v>28</v>
      </c>
      <c r="X40">
        <v>1</v>
      </c>
      <c r="AB40" t="str">
        <v>3DD.0078E1A06C</v>
      </c>
      <c r="AC40" t="str">
        <v>3DD.0078E1B2BB</v>
      </c>
      <c r="AD40">
        <v>1</v>
      </c>
    </row>
    <row r="41" spans="1:30" x14ac:dyDescent="0.25">
      <c r="A41">
        <v>1</v>
      </c>
      <c r="B41">
        <v>1</v>
      </c>
      <c r="C41" t="s">
        <v>517</v>
      </c>
      <c r="D41">
        <v>0</v>
      </c>
      <c r="E41" t="s">
        <v>477</v>
      </c>
      <c r="F41" s="2">
        <v>45734.591273148151</v>
      </c>
      <c r="G41" t="s">
        <v>311</v>
      </c>
      <c r="H41" t="s">
        <v>312</v>
      </c>
      <c r="I41">
        <v>3</v>
      </c>
      <c r="J41" t="s">
        <v>20</v>
      </c>
      <c r="K41">
        <v>2</v>
      </c>
      <c r="L41" t="s">
        <v>21</v>
      </c>
      <c r="M41" t="s">
        <v>22</v>
      </c>
      <c r="N41" t="s">
        <v>23</v>
      </c>
      <c r="O41" t="s">
        <v>24</v>
      </c>
      <c r="P41" s="1">
        <v>45762.806469907409</v>
      </c>
      <c r="Q41" t="s">
        <v>36</v>
      </c>
      <c r="R41" t="s">
        <v>54</v>
      </c>
      <c r="S41" s="2">
        <v>45734</v>
      </c>
      <c r="T41" s="2">
        <v>45734</v>
      </c>
      <c r="U41" t="s">
        <v>54</v>
      </c>
      <c r="V41">
        <v>750</v>
      </c>
      <c r="W41" t="s">
        <v>28</v>
      </c>
      <c r="X41">
        <v>1</v>
      </c>
      <c r="AB41" t="str">
        <v>3DD.0078E1A23E</v>
      </c>
      <c r="AC41" t="str">
        <v>3DD.0078E1B2F5</v>
      </c>
      <c r="AD41">
        <v>0</v>
      </c>
    </row>
    <row r="42" spans="1:30" x14ac:dyDescent="0.25">
      <c r="A42">
        <v>0</v>
      </c>
      <c r="B42">
        <v>2</v>
      </c>
      <c r="C42" t="s">
        <v>517</v>
      </c>
      <c r="D42">
        <v>0</v>
      </c>
      <c r="E42" t="s">
        <v>477</v>
      </c>
      <c r="F42" s="2">
        <v>45734.591273148151</v>
      </c>
      <c r="G42" t="s">
        <v>311</v>
      </c>
      <c r="H42" t="s">
        <v>312</v>
      </c>
      <c r="I42">
        <v>3</v>
      </c>
      <c r="J42" t="s">
        <v>20</v>
      </c>
      <c r="K42">
        <v>2</v>
      </c>
      <c r="L42" t="s">
        <v>21</v>
      </c>
      <c r="M42" t="s">
        <v>22</v>
      </c>
      <c r="N42" t="s">
        <v>23</v>
      </c>
      <c r="O42" t="s">
        <v>29</v>
      </c>
      <c r="P42" s="1">
        <v>45762.978460648148</v>
      </c>
      <c r="Q42" t="s">
        <v>33</v>
      </c>
      <c r="R42" t="s">
        <v>54</v>
      </c>
      <c r="S42" s="2">
        <v>45734</v>
      </c>
      <c r="T42" s="2">
        <v>45734</v>
      </c>
      <c r="U42" t="s">
        <v>54</v>
      </c>
      <c r="V42">
        <v>750</v>
      </c>
      <c r="W42" t="s">
        <v>28</v>
      </c>
      <c r="X42">
        <v>1</v>
      </c>
      <c r="AB42" t="str">
        <v>3DD.0078E1A265</v>
      </c>
      <c r="AC42" t="str">
        <v>3DD.0078E1B321</v>
      </c>
      <c r="AD42">
        <v>1</v>
      </c>
    </row>
    <row r="43" spans="1:30" x14ac:dyDescent="0.25">
      <c r="A43">
        <v>1</v>
      </c>
      <c r="B43">
        <v>1</v>
      </c>
      <c r="C43" t="s">
        <v>517</v>
      </c>
      <c r="D43">
        <v>0</v>
      </c>
      <c r="E43" t="s">
        <v>477</v>
      </c>
      <c r="F43" s="2">
        <v>45609.765856481485</v>
      </c>
      <c r="G43" t="s">
        <v>313</v>
      </c>
      <c r="H43" t="s">
        <v>314</v>
      </c>
      <c r="I43">
        <v>3</v>
      </c>
      <c r="J43" t="s">
        <v>20</v>
      </c>
      <c r="K43">
        <v>2</v>
      </c>
      <c r="L43" t="s">
        <v>21</v>
      </c>
      <c r="M43" t="s">
        <v>22</v>
      </c>
      <c r="N43" t="s">
        <v>23</v>
      </c>
      <c r="O43" t="s">
        <v>29</v>
      </c>
      <c r="P43" s="1">
        <v>45729.942696759259</v>
      </c>
      <c r="Q43" t="s">
        <v>56</v>
      </c>
      <c r="R43" t="s">
        <v>54</v>
      </c>
      <c r="S43" s="2">
        <v>45609</v>
      </c>
      <c r="T43" s="2">
        <v>45609</v>
      </c>
      <c r="U43" t="s">
        <v>54</v>
      </c>
      <c r="V43">
        <v>860</v>
      </c>
      <c r="W43" t="s">
        <v>28</v>
      </c>
      <c r="X43">
        <v>1</v>
      </c>
      <c r="AB43" t="str">
        <v>3DD.0078E1A26B</v>
      </c>
      <c r="AC43" t="str">
        <v>3DD.0078E1B34C</v>
      </c>
      <c r="AD43">
        <v>0</v>
      </c>
    </row>
    <row r="44" spans="1:30" x14ac:dyDescent="0.25">
      <c r="A44">
        <v>1</v>
      </c>
      <c r="B44">
        <v>1</v>
      </c>
      <c r="C44" t="s">
        <v>517</v>
      </c>
      <c r="D44">
        <v>0</v>
      </c>
      <c r="E44" t="s">
        <v>477</v>
      </c>
      <c r="F44" s="2">
        <v>45603.69699074074</v>
      </c>
      <c r="G44" t="s">
        <v>315</v>
      </c>
      <c r="H44" t="s">
        <v>316</v>
      </c>
      <c r="I44">
        <v>3</v>
      </c>
      <c r="J44" t="s">
        <v>20</v>
      </c>
      <c r="K44">
        <v>2</v>
      </c>
      <c r="L44" t="s">
        <v>21</v>
      </c>
      <c r="M44" t="s">
        <v>22</v>
      </c>
      <c r="N44" t="s">
        <v>23</v>
      </c>
      <c r="O44" t="s">
        <v>29</v>
      </c>
      <c r="P44" s="1">
        <v>45731.981562499997</v>
      </c>
      <c r="Q44" t="s">
        <v>64</v>
      </c>
      <c r="R44" t="s">
        <v>54</v>
      </c>
      <c r="S44" s="2">
        <v>45603</v>
      </c>
      <c r="T44" s="2">
        <v>45603</v>
      </c>
      <c r="U44" t="s">
        <v>54</v>
      </c>
      <c r="V44">
        <v>920</v>
      </c>
      <c r="W44" t="s">
        <v>28</v>
      </c>
      <c r="X44">
        <v>1</v>
      </c>
      <c r="AB44" t="str">
        <v>3DD.0078E1A281</v>
      </c>
      <c r="AC44" t="str">
        <v>3DD.0078E1B4A5</v>
      </c>
      <c r="AD44">
        <v>1</v>
      </c>
    </row>
    <row r="45" spans="1:30" x14ac:dyDescent="0.25">
      <c r="A45">
        <v>1</v>
      </c>
      <c r="B45">
        <v>1</v>
      </c>
      <c r="C45" t="s">
        <v>517</v>
      </c>
      <c r="D45">
        <v>0</v>
      </c>
      <c r="E45" t="s">
        <v>477</v>
      </c>
      <c r="F45" s="2">
        <v>45607.728784722225</v>
      </c>
      <c r="G45" t="s">
        <v>317</v>
      </c>
      <c r="H45" t="s">
        <v>318</v>
      </c>
      <c r="I45">
        <v>3</v>
      </c>
      <c r="J45" t="s">
        <v>20</v>
      </c>
      <c r="K45">
        <v>2</v>
      </c>
      <c r="L45" t="s">
        <v>21</v>
      </c>
      <c r="M45" t="s">
        <v>22</v>
      </c>
      <c r="N45" t="s">
        <v>23</v>
      </c>
      <c r="O45" t="s">
        <v>24</v>
      </c>
      <c r="P45" s="1">
        <v>45749.612349537034</v>
      </c>
      <c r="Q45" t="s">
        <v>39</v>
      </c>
      <c r="R45" t="s">
        <v>54</v>
      </c>
      <c r="S45" s="2">
        <v>45607</v>
      </c>
      <c r="T45" s="2">
        <v>45607</v>
      </c>
      <c r="U45" t="s">
        <v>54</v>
      </c>
      <c r="V45">
        <v>820</v>
      </c>
      <c r="W45" t="s">
        <v>28</v>
      </c>
      <c r="X45">
        <v>1</v>
      </c>
      <c r="AB45" t="str">
        <v>3DD.0078E1A289</v>
      </c>
      <c r="AC45" t="str">
        <v>3DD.0078E1B4FC</v>
      </c>
      <c r="AD45">
        <v>1</v>
      </c>
    </row>
    <row r="46" spans="1:30" x14ac:dyDescent="0.25">
      <c r="A46">
        <v>0</v>
      </c>
      <c r="B46">
        <v>2</v>
      </c>
      <c r="C46" t="s">
        <v>517</v>
      </c>
      <c r="D46">
        <v>0</v>
      </c>
      <c r="E46" t="s">
        <v>477</v>
      </c>
      <c r="F46" s="2">
        <v>45607.728784722225</v>
      </c>
      <c r="G46" t="s">
        <v>317</v>
      </c>
      <c r="H46" t="s">
        <v>318</v>
      </c>
      <c r="I46">
        <v>3</v>
      </c>
      <c r="J46" t="s">
        <v>20</v>
      </c>
      <c r="K46">
        <v>2</v>
      </c>
      <c r="L46" t="s">
        <v>21</v>
      </c>
      <c r="M46" t="s">
        <v>22</v>
      </c>
      <c r="N46" t="s">
        <v>23</v>
      </c>
      <c r="O46" t="s">
        <v>29</v>
      </c>
      <c r="P46" s="1">
        <v>45749.824525462966</v>
      </c>
      <c r="Q46" t="s">
        <v>25</v>
      </c>
      <c r="R46" t="s">
        <v>54</v>
      </c>
      <c r="S46" s="2">
        <v>45607</v>
      </c>
      <c r="T46" s="2">
        <v>45607</v>
      </c>
      <c r="U46" t="s">
        <v>54</v>
      </c>
      <c r="V46">
        <v>820</v>
      </c>
      <c r="W46" t="s">
        <v>28</v>
      </c>
      <c r="X46">
        <v>1</v>
      </c>
      <c r="AB46" t="str">
        <v>3DD.0078E1A426</v>
      </c>
      <c r="AC46" t="str">
        <v>3DD.0078E1B505</v>
      </c>
      <c r="AD46">
        <v>0</v>
      </c>
    </row>
    <row r="47" spans="1:30" x14ac:dyDescent="0.25">
      <c r="A47">
        <v>1</v>
      </c>
      <c r="B47">
        <v>1</v>
      </c>
      <c r="C47" t="s">
        <v>517</v>
      </c>
      <c r="D47">
        <v>0</v>
      </c>
      <c r="E47" t="s">
        <v>477</v>
      </c>
      <c r="F47" s="2">
        <v>45607.572002314817</v>
      </c>
      <c r="G47" t="s">
        <v>319</v>
      </c>
      <c r="H47" t="s">
        <v>318</v>
      </c>
      <c r="I47">
        <v>3</v>
      </c>
      <c r="J47" t="s">
        <v>20</v>
      </c>
      <c r="K47">
        <v>2</v>
      </c>
      <c r="L47" t="s">
        <v>21</v>
      </c>
      <c r="M47" t="s">
        <v>22</v>
      </c>
      <c r="N47" t="s">
        <v>23</v>
      </c>
      <c r="O47" t="s">
        <v>29</v>
      </c>
      <c r="P47" s="1">
        <v>45768.506539351853</v>
      </c>
      <c r="Q47" t="s">
        <v>36</v>
      </c>
      <c r="R47" t="s">
        <v>54</v>
      </c>
      <c r="S47" s="2">
        <v>45607</v>
      </c>
      <c r="T47" s="2">
        <v>45607</v>
      </c>
      <c r="U47" t="s">
        <v>54</v>
      </c>
      <c r="V47">
        <v>770</v>
      </c>
      <c r="W47" t="s">
        <v>28</v>
      </c>
      <c r="X47">
        <v>1</v>
      </c>
      <c r="AB47" t="str">
        <v>3DD.0078E1A44A</v>
      </c>
      <c r="AC47" t="str">
        <v>3DD.0078E1B52A</v>
      </c>
      <c r="AD47">
        <v>0</v>
      </c>
    </row>
    <row r="48" spans="1:30" x14ac:dyDescent="0.25">
      <c r="A48">
        <v>1</v>
      </c>
      <c r="B48">
        <v>1</v>
      </c>
      <c r="C48" t="s">
        <v>517</v>
      </c>
      <c r="D48">
        <v>0</v>
      </c>
      <c r="E48" t="s">
        <v>477</v>
      </c>
      <c r="F48" s="2">
        <v>45604.653229166666</v>
      </c>
      <c r="G48" t="s">
        <v>320</v>
      </c>
      <c r="H48" t="s">
        <v>321</v>
      </c>
      <c r="I48">
        <v>3</v>
      </c>
      <c r="J48" t="s">
        <v>20</v>
      </c>
      <c r="K48">
        <v>2</v>
      </c>
      <c r="L48" t="s">
        <v>21</v>
      </c>
      <c r="M48" t="s">
        <v>22</v>
      </c>
      <c r="N48" t="s">
        <v>23</v>
      </c>
      <c r="O48" t="s">
        <v>24</v>
      </c>
      <c r="P48" s="1">
        <v>45770.247800925928</v>
      </c>
      <c r="Q48" t="s">
        <v>32</v>
      </c>
      <c r="R48" t="s">
        <v>54</v>
      </c>
      <c r="S48" s="2">
        <v>45604</v>
      </c>
      <c r="T48" s="2">
        <v>45604</v>
      </c>
      <c r="U48" t="s">
        <v>54</v>
      </c>
      <c r="V48">
        <v>820</v>
      </c>
      <c r="W48" t="s">
        <v>28</v>
      </c>
      <c r="X48">
        <v>1</v>
      </c>
      <c r="AB48" t="str">
        <v>3DD.0078E1A45C</v>
      </c>
      <c r="AC48" t="str">
        <v>3DD.0078E1B55D</v>
      </c>
      <c r="AD48">
        <v>1</v>
      </c>
    </row>
    <row r="49" spans="1:30" x14ac:dyDescent="0.25">
      <c r="A49">
        <v>1</v>
      </c>
      <c r="B49">
        <v>1</v>
      </c>
      <c r="C49" t="s">
        <v>517</v>
      </c>
      <c r="D49">
        <v>0</v>
      </c>
      <c r="E49" t="s">
        <v>477</v>
      </c>
      <c r="F49" s="2">
        <v>45609.698842592596</v>
      </c>
      <c r="G49" t="s">
        <v>322</v>
      </c>
      <c r="H49" t="s">
        <v>314</v>
      </c>
      <c r="I49">
        <v>3</v>
      </c>
      <c r="J49" t="s">
        <v>20</v>
      </c>
      <c r="K49">
        <v>2</v>
      </c>
      <c r="L49" t="s">
        <v>21</v>
      </c>
      <c r="M49" t="s">
        <v>22</v>
      </c>
      <c r="N49" t="s">
        <v>23</v>
      </c>
      <c r="O49" t="s">
        <v>24</v>
      </c>
      <c r="P49" s="1">
        <v>45715.904131944444</v>
      </c>
      <c r="Q49" t="s">
        <v>39</v>
      </c>
      <c r="R49" t="s">
        <v>54</v>
      </c>
      <c r="S49" s="2">
        <v>45609</v>
      </c>
      <c r="T49" s="2">
        <v>45609</v>
      </c>
      <c r="U49" t="s">
        <v>54</v>
      </c>
      <c r="V49">
        <v>830</v>
      </c>
      <c r="W49" t="s">
        <v>28</v>
      </c>
      <c r="X49">
        <v>1</v>
      </c>
      <c r="AB49" t="str">
        <v>3DD.0078E1A820</v>
      </c>
      <c r="AC49" t="str">
        <v>3DD.0078E1B58B</v>
      </c>
      <c r="AD49">
        <v>1</v>
      </c>
    </row>
    <row r="50" spans="1:30" x14ac:dyDescent="0.25">
      <c r="A50">
        <v>0</v>
      </c>
      <c r="B50">
        <v>2</v>
      </c>
      <c r="C50" t="s">
        <v>517</v>
      </c>
      <c r="D50">
        <v>0</v>
      </c>
      <c r="E50" t="s">
        <v>477</v>
      </c>
      <c r="F50" s="2">
        <v>45609.698842592596</v>
      </c>
      <c r="G50" t="s">
        <v>322</v>
      </c>
      <c r="H50" t="s">
        <v>314</v>
      </c>
      <c r="I50">
        <v>3</v>
      </c>
      <c r="J50" t="s">
        <v>20</v>
      </c>
      <c r="K50">
        <v>2</v>
      </c>
      <c r="L50" t="s">
        <v>21</v>
      </c>
      <c r="M50" t="s">
        <v>22</v>
      </c>
      <c r="N50" t="s">
        <v>23</v>
      </c>
      <c r="O50" t="s">
        <v>29</v>
      </c>
      <c r="P50" s="1">
        <v>45716.179259259261</v>
      </c>
      <c r="Q50" t="s">
        <v>33</v>
      </c>
      <c r="R50" t="s">
        <v>54</v>
      </c>
      <c r="S50" s="2">
        <v>45609</v>
      </c>
      <c r="T50" s="2">
        <v>45609</v>
      </c>
      <c r="U50" t="s">
        <v>54</v>
      </c>
      <c r="V50">
        <v>830</v>
      </c>
      <c r="W50" t="s">
        <v>28</v>
      </c>
      <c r="X50">
        <v>1</v>
      </c>
      <c r="AB50" t="str">
        <v>3DD.0078E1A822</v>
      </c>
      <c r="AC50" t="str">
        <v>3DD.0078E1B5AB</v>
      </c>
      <c r="AD50">
        <v>0</v>
      </c>
    </row>
    <row r="51" spans="1:30" x14ac:dyDescent="0.25">
      <c r="A51">
        <v>1</v>
      </c>
      <c r="B51">
        <v>1</v>
      </c>
      <c r="C51" t="s">
        <v>517</v>
      </c>
      <c r="D51">
        <v>0</v>
      </c>
      <c r="E51" t="s">
        <v>477</v>
      </c>
      <c r="F51" s="2">
        <v>45581.42292824074</v>
      </c>
      <c r="G51" t="s">
        <v>323</v>
      </c>
      <c r="H51" t="s">
        <v>324</v>
      </c>
      <c r="I51">
        <v>3</v>
      </c>
      <c r="J51" t="s">
        <v>20</v>
      </c>
      <c r="K51">
        <v>2</v>
      </c>
      <c r="L51" t="s">
        <v>21</v>
      </c>
      <c r="M51" t="s">
        <v>22</v>
      </c>
      <c r="N51" t="s">
        <v>23</v>
      </c>
      <c r="O51" t="s">
        <v>24</v>
      </c>
      <c r="P51" s="1">
        <v>45724.229375000003</v>
      </c>
      <c r="Q51" t="s">
        <v>117</v>
      </c>
      <c r="R51" t="s">
        <v>54</v>
      </c>
      <c r="S51" s="2">
        <v>45581</v>
      </c>
      <c r="T51" s="2">
        <v>45581</v>
      </c>
      <c r="U51" t="s">
        <v>54</v>
      </c>
      <c r="V51">
        <v>830</v>
      </c>
      <c r="W51" t="s">
        <v>28</v>
      </c>
      <c r="X51">
        <v>1</v>
      </c>
      <c r="AB51" t="str">
        <v>3DD.0078E1A824</v>
      </c>
      <c r="AC51" t="str">
        <v>3DD.0078E1B638</v>
      </c>
      <c r="AD51">
        <v>0</v>
      </c>
    </row>
    <row r="52" spans="1:30" x14ac:dyDescent="0.25">
      <c r="A52">
        <v>0</v>
      </c>
      <c r="B52">
        <v>2</v>
      </c>
      <c r="C52" t="s">
        <v>517</v>
      </c>
      <c r="D52">
        <v>0</v>
      </c>
      <c r="E52" t="s">
        <v>477</v>
      </c>
      <c r="F52" s="2">
        <v>45581.42292824074</v>
      </c>
      <c r="G52" t="s">
        <v>323</v>
      </c>
      <c r="H52" t="s">
        <v>324</v>
      </c>
      <c r="I52">
        <v>3</v>
      </c>
      <c r="J52" t="s">
        <v>20</v>
      </c>
      <c r="K52">
        <v>2</v>
      </c>
      <c r="L52" t="s">
        <v>21</v>
      </c>
      <c r="M52" t="s">
        <v>22</v>
      </c>
      <c r="N52" t="s">
        <v>23</v>
      </c>
      <c r="O52" t="s">
        <v>29</v>
      </c>
      <c r="P52" s="1">
        <v>45727.834930555553</v>
      </c>
      <c r="Q52" t="s">
        <v>45</v>
      </c>
      <c r="R52" t="s">
        <v>54</v>
      </c>
      <c r="S52" s="2">
        <v>45581</v>
      </c>
      <c r="T52" s="2">
        <v>45581</v>
      </c>
      <c r="U52" t="s">
        <v>54</v>
      </c>
      <c r="V52">
        <v>830</v>
      </c>
      <c r="W52" t="s">
        <v>28</v>
      </c>
      <c r="X52">
        <v>1</v>
      </c>
      <c r="AB52" t="str">
        <v>3DD.0078E1A82C</v>
      </c>
      <c r="AC52" t="str">
        <v>3DD.0078E1B658</v>
      </c>
      <c r="AD52">
        <v>0</v>
      </c>
    </row>
    <row r="53" spans="1:30" x14ac:dyDescent="0.25">
      <c r="A53">
        <v>1</v>
      </c>
      <c r="B53">
        <v>1</v>
      </c>
      <c r="C53" t="s">
        <v>517</v>
      </c>
      <c r="D53">
        <v>0</v>
      </c>
      <c r="E53" t="s">
        <v>477</v>
      </c>
      <c r="F53" s="2">
        <v>45598.408460648148</v>
      </c>
      <c r="G53" t="s">
        <v>325</v>
      </c>
      <c r="H53" t="s">
        <v>326</v>
      </c>
      <c r="I53">
        <v>3</v>
      </c>
      <c r="J53" t="s">
        <v>20</v>
      </c>
      <c r="K53">
        <v>2</v>
      </c>
      <c r="L53" t="s">
        <v>21</v>
      </c>
      <c r="M53" t="s">
        <v>22</v>
      </c>
      <c r="N53" t="s">
        <v>23</v>
      </c>
      <c r="O53" t="s">
        <v>29</v>
      </c>
      <c r="P53" s="1">
        <v>45740.288275462961</v>
      </c>
      <c r="Q53" t="s">
        <v>68</v>
      </c>
      <c r="R53" t="s">
        <v>54</v>
      </c>
      <c r="S53" s="2">
        <v>45598</v>
      </c>
      <c r="T53" s="2">
        <v>45598</v>
      </c>
      <c r="U53" t="s">
        <v>54</v>
      </c>
      <c r="V53">
        <v>830</v>
      </c>
      <c r="W53" t="s">
        <v>28</v>
      </c>
      <c r="X53">
        <v>1</v>
      </c>
      <c r="AB53" t="str">
        <v>3DD.0078E1A85D</v>
      </c>
      <c r="AC53" t="str">
        <v>3DD.0078E1B7D5</v>
      </c>
      <c r="AD53">
        <v>0</v>
      </c>
    </row>
    <row r="54" spans="1:30" x14ac:dyDescent="0.25">
      <c r="A54">
        <v>1</v>
      </c>
      <c r="B54">
        <v>1</v>
      </c>
      <c r="C54" t="s">
        <v>517</v>
      </c>
      <c r="D54">
        <v>0</v>
      </c>
      <c r="E54" t="s">
        <v>477</v>
      </c>
      <c r="F54" s="2">
        <v>45596.522962962961</v>
      </c>
      <c r="G54" t="s">
        <v>327</v>
      </c>
      <c r="H54" t="s">
        <v>328</v>
      </c>
      <c r="I54">
        <v>3</v>
      </c>
      <c r="J54" t="s">
        <v>20</v>
      </c>
      <c r="K54">
        <v>2</v>
      </c>
      <c r="L54" t="s">
        <v>21</v>
      </c>
      <c r="M54" t="s">
        <v>22</v>
      </c>
      <c r="N54" t="s">
        <v>23</v>
      </c>
      <c r="O54" t="s">
        <v>24</v>
      </c>
      <c r="P54" s="1">
        <v>45740.58184027778</v>
      </c>
      <c r="Q54" t="s">
        <v>36</v>
      </c>
      <c r="R54" t="s">
        <v>54</v>
      </c>
      <c r="S54" s="2">
        <v>45596</v>
      </c>
      <c r="T54" s="2">
        <v>45596</v>
      </c>
      <c r="U54" t="s">
        <v>54</v>
      </c>
      <c r="V54">
        <v>830</v>
      </c>
      <c r="W54" t="s">
        <v>28</v>
      </c>
      <c r="X54">
        <v>1</v>
      </c>
      <c r="AB54" t="str">
        <v>3DD.0078E1AECE</v>
      </c>
      <c r="AC54" t="str">
        <v>3DD.0078E1B82A</v>
      </c>
      <c r="AD54">
        <v>1</v>
      </c>
    </row>
    <row r="55" spans="1:30" x14ac:dyDescent="0.25">
      <c r="A55">
        <v>0</v>
      </c>
      <c r="B55">
        <v>2</v>
      </c>
      <c r="C55" t="s">
        <v>517</v>
      </c>
      <c r="D55">
        <v>0</v>
      </c>
      <c r="E55" t="s">
        <v>477</v>
      </c>
      <c r="F55" s="2">
        <v>45596.522962962961</v>
      </c>
      <c r="G55" t="s">
        <v>327</v>
      </c>
      <c r="H55" t="s">
        <v>328</v>
      </c>
      <c r="I55">
        <v>3</v>
      </c>
      <c r="J55" t="s">
        <v>20</v>
      </c>
      <c r="K55">
        <v>2</v>
      </c>
      <c r="L55" t="s">
        <v>21</v>
      </c>
      <c r="M55" t="s">
        <v>22</v>
      </c>
      <c r="N55" t="s">
        <v>23</v>
      </c>
      <c r="O55" t="s">
        <v>29</v>
      </c>
      <c r="P55" s="1">
        <v>45740.756898148145</v>
      </c>
      <c r="Q55" t="s">
        <v>36</v>
      </c>
      <c r="R55" t="s">
        <v>54</v>
      </c>
      <c r="S55" s="2">
        <v>45596</v>
      </c>
      <c r="T55" s="2">
        <v>45596</v>
      </c>
      <c r="U55" t="s">
        <v>54</v>
      </c>
      <c r="V55">
        <v>830</v>
      </c>
      <c r="W55" t="s">
        <v>28</v>
      </c>
      <c r="X55">
        <v>1</v>
      </c>
      <c r="AB55" t="str">
        <v>3DD.0078E1AED6</v>
      </c>
      <c r="AC55" t="str">
        <v>3DD.0078E1B855</v>
      </c>
      <c r="AD55">
        <v>0</v>
      </c>
    </row>
    <row r="56" spans="1:30" x14ac:dyDescent="0.25">
      <c r="A56">
        <v>1</v>
      </c>
      <c r="B56">
        <v>1</v>
      </c>
      <c r="C56" t="s">
        <v>517</v>
      </c>
      <c r="D56">
        <v>0</v>
      </c>
      <c r="E56" t="s">
        <v>477</v>
      </c>
      <c r="F56" s="2">
        <v>45596.567812499998</v>
      </c>
      <c r="G56" t="s">
        <v>329</v>
      </c>
      <c r="H56" t="s">
        <v>328</v>
      </c>
      <c r="I56">
        <v>3</v>
      </c>
      <c r="J56" t="s">
        <v>20</v>
      </c>
      <c r="K56">
        <v>2</v>
      </c>
      <c r="L56" t="s">
        <v>21</v>
      </c>
      <c r="M56" t="s">
        <v>22</v>
      </c>
      <c r="N56" t="s">
        <v>23</v>
      </c>
      <c r="O56" t="s">
        <v>29</v>
      </c>
      <c r="P56" s="1">
        <v>45741.665601851855</v>
      </c>
      <c r="Q56" t="s">
        <v>36</v>
      </c>
      <c r="R56" t="s">
        <v>54</v>
      </c>
      <c r="S56" s="2">
        <v>45596</v>
      </c>
      <c r="T56" s="2">
        <v>45596</v>
      </c>
      <c r="U56" t="s">
        <v>54</v>
      </c>
      <c r="V56">
        <v>890</v>
      </c>
      <c r="W56" t="s">
        <v>28</v>
      </c>
      <c r="X56">
        <v>1</v>
      </c>
      <c r="AB56" t="str">
        <v>3DD.0078E1AEDC</v>
      </c>
      <c r="AC56" t="str">
        <v>3DD.0078E1B909</v>
      </c>
      <c r="AD56">
        <v>0</v>
      </c>
    </row>
    <row r="57" spans="1:30" x14ac:dyDescent="0.25">
      <c r="A57">
        <v>1</v>
      </c>
      <c r="B57">
        <v>1</v>
      </c>
      <c r="C57" t="s">
        <v>517</v>
      </c>
      <c r="D57">
        <v>0</v>
      </c>
      <c r="E57" t="s">
        <v>477</v>
      </c>
      <c r="F57" s="2">
        <v>45599.434629629628</v>
      </c>
      <c r="G57" t="s">
        <v>330</v>
      </c>
      <c r="H57" t="s">
        <v>331</v>
      </c>
      <c r="I57">
        <v>3</v>
      </c>
      <c r="J57" t="s">
        <v>20</v>
      </c>
      <c r="K57">
        <v>2</v>
      </c>
      <c r="L57" t="s">
        <v>21</v>
      </c>
      <c r="M57" t="s">
        <v>22</v>
      </c>
      <c r="N57" t="s">
        <v>23</v>
      </c>
      <c r="O57" t="s">
        <v>24</v>
      </c>
      <c r="P57" s="1">
        <v>45723.91846064815</v>
      </c>
      <c r="Q57" t="s">
        <v>59</v>
      </c>
      <c r="R57" t="s">
        <v>54</v>
      </c>
      <c r="S57" s="2">
        <v>45599</v>
      </c>
      <c r="T57" s="2">
        <v>45599</v>
      </c>
      <c r="U57" t="s">
        <v>54</v>
      </c>
      <c r="V57">
        <v>830</v>
      </c>
      <c r="W57" t="s">
        <v>28</v>
      </c>
      <c r="X57">
        <v>1</v>
      </c>
      <c r="AB57" t="str">
        <v>3DD.0078E1AF27</v>
      </c>
      <c r="AC57" t="str">
        <v>3DD.0078E1B90A</v>
      </c>
      <c r="AD57">
        <v>1</v>
      </c>
    </row>
    <row r="58" spans="1:30" x14ac:dyDescent="0.25">
      <c r="A58">
        <v>0</v>
      </c>
      <c r="B58">
        <v>2</v>
      </c>
      <c r="C58" t="s">
        <v>517</v>
      </c>
      <c r="D58">
        <v>0</v>
      </c>
      <c r="E58" t="s">
        <v>477</v>
      </c>
      <c r="F58" s="2">
        <v>45599.434629629628</v>
      </c>
      <c r="G58" t="s">
        <v>330</v>
      </c>
      <c r="H58" t="s">
        <v>331</v>
      </c>
      <c r="I58">
        <v>3</v>
      </c>
      <c r="J58" t="s">
        <v>20</v>
      </c>
      <c r="K58">
        <v>2</v>
      </c>
      <c r="L58" t="s">
        <v>21</v>
      </c>
      <c r="M58" t="s">
        <v>22</v>
      </c>
      <c r="N58" t="s">
        <v>23</v>
      </c>
      <c r="O58" t="s">
        <v>24</v>
      </c>
      <c r="P58" s="1">
        <v>45723.91851851852</v>
      </c>
      <c r="Q58" t="s">
        <v>61</v>
      </c>
      <c r="R58" t="s">
        <v>54</v>
      </c>
      <c r="S58" s="2">
        <v>45599</v>
      </c>
      <c r="T58" s="2">
        <v>45599</v>
      </c>
      <c r="U58" t="s">
        <v>54</v>
      </c>
      <c r="V58">
        <v>830</v>
      </c>
      <c r="W58" t="s">
        <v>28</v>
      </c>
      <c r="X58">
        <v>1</v>
      </c>
      <c r="AB58" t="str">
        <v>3DD.0078E1AF52</v>
      </c>
      <c r="AC58" t="str">
        <v>3DD.0078E1B9A0</v>
      </c>
      <c r="AD58">
        <v>0</v>
      </c>
    </row>
    <row r="59" spans="1:30" x14ac:dyDescent="0.25">
      <c r="A59">
        <v>0</v>
      </c>
      <c r="B59">
        <v>3</v>
      </c>
      <c r="C59" t="s">
        <v>517</v>
      </c>
      <c r="D59">
        <v>0</v>
      </c>
      <c r="E59" t="s">
        <v>477</v>
      </c>
      <c r="F59" s="2">
        <v>45599.434629629628</v>
      </c>
      <c r="G59" t="s">
        <v>330</v>
      </c>
      <c r="H59" t="s">
        <v>331</v>
      </c>
      <c r="I59">
        <v>3</v>
      </c>
      <c r="J59" t="s">
        <v>20</v>
      </c>
      <c r="K59">
        <v>2</v>
      </c>
      <c r="L59" t="s">
        <v>21</v>
      </c>
      <c r="M59" t="s">
        <v>22</v>
      </c>
      <c r="N59" t="s">
        <v>23</v>
      </c>
      <c r="O59" t="s">
        <v>29</v>
      </c>
      <c r="P59" s="1">
        <v>45724.11954861111</v>
      </c>
      <c r="Q59" t="s">
        <v>30</v>
      </c>
      <c r="R59" t="s">
        <v>54</v>
      </c>
      <c r="S59" s="2">
        <v>45599</v>
      </c>
      <c r="T59" s="2">
        <v>45599</v>
      </c>
      <c r="U59" t="s">
        <v>54</v>
      </c>
      <c r="V59">
        <v>830</v>
      </c>
      <c r="W59" t="s">
        <v>28</v>
      </c>
      <c r="X59">
        <v>1</v>
      </c>
      <c r="AB59" t="str">
        <v>3DD.0078E1AF65</v>
      </c>
      <c r="AC59" t="str">
        <v>3DD.0078E1BA21</v>
      </c>
      <c r="AD59">
        <v>0</v>
      </c>
    </row>
    <row r="60" spans="1:30" x14ac:dyDescent="0.25">
      <c r="A60">
        <v>1</v>
      </c>
      <c r="B60">
        <v>1</v>
      </c>
      <c r="C60" t="s">
        <v>517</v>
      </c>
      <c r="D60">
        <v>0</v>
      </c>
      <c r="E60" t="s">
        <v>477</v>
      </c>
      <c r="F60" s="2">
        <v>45600.917442129627</v>
      </c>
      <c r="G60" t="s">
        <v>332</v>
      </c>
      <c r="H60" t="s">
        <v>326</v>
      </c>
      <c r="I60">
        <v>3</v>
      </c>
      <c r="J60" t="s">
        <v>20</v>
      </c>
      <c r="K60">
        <v>2</v>
      </c>
      <c r="L60" t="s">
        <v>21</v>
      </c>
      <c r="M60" t="s">
        <v>22</v>
      </c>
      <c r="N60" t="s">
        <v>23</v>
      </c>
      <c r="O60" t="s">
        <v>24</v>
      </c>
      <c r="P60" s="1">
        <v>45753.270451388889</v>
      </c>
      <c r="Q60" t="s">
        <v>59</v>
      </c>
      <c r="R60" t="s">
        <v>54</v>
      </c>
      <c r="S60" s="2">
        <v>45598</v>
      </c>
      <c r="T60" s="2">
        <v>45598</v>
      </c>
      <c r="U60" t="s">
        <v>54</v>
      </c>
      <c r="V60">
        <v>800</v>
      </c>
      <c r="W60" t="s">
        <v>28</v>
      </c>
      <c r="X60">
        <v>1</v>
      </c>
      <c r="AB60" t="str">
        <v>3DD.0078E1AF82</v>
      </c>
      <c r="AC60" t="str">
        <v>3DD.0078E1BA35</v>
      </c>
      <c r="AD60">
        <v>0</v>
      </c>
    </row>
    <row r="61" spans="1:30" x14ac:dyDescent="0.25">
      <c r="A61">
        <v>0</v>
      </c>
      <c r="B61">
        <v>2</v>
      </c>
      <c r="C61" t="s">
        <v>517</v>
      </c>
      <c r="D61">
        <v>0</v>
      </c>
      <c r="E61" t="s">
        <v>477</v>
      </c>
      <c r="F61" s="2">
        <v>45600.917442129627</v>
      </c>
      <c r="G61" t="s">
        <v>332</v>
      </c>
      <c r="H61" t="s">
        <v>326</v>
      </c>
      <c r="I61">
        <v>3</v>
      </c>
      <c r="J61" t="s">
        <v>20</v>
      </c>
      <c r="K61">
        <v>2</v>
      </c>
      <c r="L61" t="s">
        <v>21</v>
      </c>
      <c r="M61" t="s">
        <v>22</v>
      </c>
      <c r="N61" t="s">
        <v>23</v>
      </c>
      <c r="O61" t="s">
        <v>29</v>
      </c>
      <c r="P61" s="1">
        <v>45753.879490740743</v>
      </c>
      <c r="Q61" t="s">
        <v>33</v>
      </c>
      <c r="R61" t="s">
        <v>54</v>
      </c>
      <c r="S61" s="2">
        <v>45598</v>
      </c>
      <c r="T61" s="2">
        <v>45598</v>
      </c>
      <c r="U61" t="s">
        <v>54</v>
      </c>
      <c r="V61">
        <v>800</v>
      </c>
      <c r="W61" t="s">
        <v>28</v>
      </c>
      <c r="X61">
        <v>1</v>
      </c>
      <c r="AB61" t="str">
        <v>3DD.0078E1AFA9</v>
      </c>
      <c r="AC61" t="str">
        <v>3DD.0078E42119</v>
      </c>
      <c r="AD61">
        <v>1</v>
      </c>
    </row>
    <row r="62" spans="1:30" x14ac:dyDescent="0.25">
      <c r="A62">
        <v>1</v>
      </c>
      <c r="B62">
        <v>1</v>
      </c>
      <c r="C62" t="s">
        <v>517</v>
      </c>
      <c r="D62">
        <v>0</v>
      </c>
      <c r="E62" t="s">
        <v>477</v>
      </c>
      <c r="F62" s="2">
        <v>45589.532071759262</v>
      </c>
      <c r="G62" t="s">
        <v>333</v>
      </c>
      <c r="H62" t="s">
        <v>334</v>
      </c>
      <c r="I62">
        <v>3</v>
      </c>
      <c r="J62" t="s">
        <v>20</v>
      </c>
      <c r="K62">
        <v>2</v>
      </c>
      <c r="L62" t="s">
        <v>21</v>
      </c>
      <c r="M62" t="s">
        <v>22</v>
      </c>
      <c r="N62" t="s">
        <v>23</v>
      </c>
      <c r="O62" t="s">
        <v>29</v>
      </c>
      <c r="P62" s="1">
        <v>45746.846875000003</v>
      </c>
      <c r="Q62" t="s">
        <v>33</v>
      </c>
      <c r="R62" t="s">
        <v>54</v>
      </c>
      <c r="S62" s="2">
        <v>45589</v>
      </c>
      <c r="T62" s="2">
        <v>45589</v>
      </c>
      <c r="U62" t="s">
        <v>54</v>
      </c>
      <c r="V62">
        <v>840</v>
      </c>
      <c r="W62" t="s">
        <v>28</v>
      </c>
      <c r="X62">
        <v>1</v>
      </c>
      <c r="AB62" t="str">
        <v>3DD.0078E1AFCD</v>
      </c>
      <c r="AD62">
        <v>0</v>
      </c>
    </row>
    <row r="63" spans="1:30" x14ac:dyDescent="0.25">
      <c r="A63">
        <v>1</v>
      </c>
      <c r="B63">
        <v>1</v>
      </c>
      <c r="C63" t="s">
        <v>517</v>
      </c>
      <c r="D63">
        <v>0</v>
      </c>
      <c r="E63" t="s">
        <v>477</v>
      </c>
      <c r="F63" s="2">
        <v>45583.55740740741</v>
      </c>
      <c r="G63" t="s">
        <v>335</v>
      </c>
      <c r="H63" t="s">
        <v>336</v>
      </c>
      <c r="I63">
        <v>3</v>
      </c>
      <c r="J63" t="s">
        <v>20</v>
      </c>
      <c r="K63">
        <v>2</v>
      </c>
      <c r="L63" t="s">
        <v>21</v>
      </c>
      <c r="M63" t="s">
        <v>22</v>
      </c>
      <c r="N63" t="s">
        <v>23</v>
      </c>
      <c r="O63" t="s">
        <v>29</v>
      </c>
      <c r="P63" s="1">
        <v>45732.119930555556</v>
      </c>
      <c r="Q63" t="s">
        <v>36</v>
      </c>
      <c r="R63" t="s">
        <v>54</v>
      </c>
      <c r="S63" s="2">
        <v>45583</v>
      </c>
      <c r="T63" s="2">
        <v>45583</v>
      </c>
      <c r="U63" t="s">
        <v>54</v>
      </c>
      <c r="V63">
        <v>830</v>
      </c>
      <c r="W63" t="s">
        <v>28</v>
      </c>
      <c r="X63">
        <v>1</v>
      </c>
      <c r="AB63" t="str">
        <v>3DD.0078E1AFD8</v>
      </c>
      <c r="AD63">
        <v>1</v>
      </c>
    </row>
    <row r="64" spans="1:30" x14ac:dyDescent="0.25">
      <c r="A64">
        <v>1</v>
      </c>
      <c r="B64">
        <v>1</v>
      </c>
      <c r="C64" t="s">
        <v>517</v>
      </c>
      <c r="D64">
        <v>0</v>
      </c>
      <c r="E64" t="s">
        <v>477</v>
      </c>
      <c r="F64" s="2">
        <v>45585.240636574075</v>
      </c>
      <c r="G64" t="s">
        <v>337</v>
      </c>
      <c r="H64" t="s">
        <v>338</v>
      </c>
      <c r="I64">
        <v>3</v>
      </c>
      <c r="J64" t="s">
        <v>20</v>
      </c>
      <c r="K64">
        <v>2</v>
      </c>
      <c r="L64" t="s">
        <v>21</v>
      </c>
      <c r="M64" t="s">
        <v>22</v>
      </c>
      <c r="N64" t="s">
        <v>23</v>
      </c>
      <c r="O64" t="s">
        <v>24</v>
      </c>
      <c r="P64" s="1">
        <v>45725.137106481481</v>
      </c>
      <c r="Q64" t="s">
        <v>59</v>
      </c>
      <c r="R64" t="s">
        <v>54</v>
      </c>
      <c r="S64" s="2">
        <v>45584</v>
      </c>
      <c r="T64" s="2">
        <v>45584</v>
      </c>
      <c r="U64" t="s">
        <v>54</v>
      </c>
      <c r="V64">
        <v>860</v>
      </c>
      <c r="W64" t="s">
        <v>28</v>
      </c>
      <c r="X64">
        <v>1</v>
      </c>
      <c r="AB64" t="str">
        <v>3DD.0078E1B0C8</v>
      </c>
      <c r="AD64">
        <v>0</v>
      </c>
    </row>
    <row r="65" spans="1:30" x14ac:dyDescent="0.25">
      <c r="A65">
        <v>0</v>
      </c>
      <c r="B65">
        <v>2</v>
      </c>
      <c r="C65" t="s">
        <v>517</v>
      </c>
      <c r="D65">
        <v>0</v>
      </c>
      <c r="E65" t="s">
        <v>477</v>
      </c>
      <c r="F65" s="2">
        <v>45585.240636574075</v>
      </c>
      <c r="G65" t="s">
        <v>337</v>
      </c>
      <c r="H65" t="s">
        <v>338</v>
      </c>
      <c r="I65">
        <v>3</v>
      </c>
      <c r="J65" t="s">
        <v>20</v>
      </c>
      <c r="K65">
        <v>2</v>
      </c>
      <c r="L65" t="s">
        <v>21</v>
      </c>
      <c r="M65" t="s">
        <v>22</v>
      </c>
      <c r="N65" t="s">
        <v>23</v>
      </c>
      <c r="O65" t="s">
        <v>29</v>
      </c>
      <c r="P65" s="1">
        <v>45725.836562500001</v>
      </c>
      <c r="Q65" t="s">
        <v>56</v>
      </c>
      <c r="R65" t="s">
        <v>54</v>
      </c>
      <c r="S65" s="2">
        <v>45584</v>
      </c>
      <c r="T65" s="2">
        <v>45584</v>
      </c>
      <c r="U65" t="s">
        <v>54</v>
      </c>
      <c r="V65">
        <v>860</v>
      </c>
      <c r="W65" t="s">
        <v>28</v>
      </c>
      <c r="X65">
        <v>1</v>
      </c>
      <c r="AB65" t="str">
        <v>3DD.0078E1B0CA</v>
      </c>
      <c r="AD65">
        <v>0</v>
      </c>
    </row>
    <row r="66" spans="1:30" x14ac:dyDescent="0.25">
      <c r="A66">
        <v>1</v>
      </c>
      <c r="B66">
        <v>1</v>
      </c>
      <c r="C66" t="s">
        <v>517</v>
      </c>
      <c r="D66">
        <v>0</v>
      </c>
      <c r="E66" t="s">
        <v>477</v>
      </c>
      <c r="F66" s="2">
        <v>45591.437939814816</v>
      </c>
      <c r="G66" t="s">
        <v>339</v>
      </c>
      <c r="H66" t="s">
        <v>340</v>
      </c>
      <c r="I66">
        <v>3</v>
      </c>
      <c r="J66" t="s">
        <v>20</v>
      </c>
      <c r="K66">
        <v>2</v>
      </c>
      <c r="L66" t="s">
        <v>21</v>
      </c>
      <c r="M66" t="s">
        <v>22</v>
      </c>
      <c r="N66" t="s">
        <v>23</v>
      </c>
      <c r="O66" t="s">
        <v>24</v>
      </c>
      <c r="P66" s="1">
        <v>45738.163159722222</v>
      </c>
      <c r="Q66" t="s">
        <v>65</v>
      </c>
      <c r="R66" t="s">
        <v>54</v>
      </c>
      <c r="S66" s="2">
        <v>45591</v>
      </c>
      <c r="T66" s="2">
        <v>45591</v>
      </c>
      <c r="U66" t="s">
        <v>54</v>
      </c>
      <c r="V66">
        <v>840</v>
      </c>
      <c r="W66" t="s">
        <v>28</v>
      </c>
      <c r="X66">
        <v>1</v>
      </c>
      <c r="AB66" t="str">
        <v>3DD.0078E1B0D9</v>
      </c>
      <c r="AD66">
        <v>1</v>
      </c>
    </row>
    <row r="67" spans="1:30" x14ac:dyDescent="0.25">
      <c r="A67">
        <v>0</v>
      </c>
      <c r="B67">
        <v>2</v>
      </c>
      <c r="C67" t="s">
        <v>517</v>
      </c>
      <c r="D67">
        <v>0</v>
      </c>
      <c r="E67" t="s">
        <v>477</v>
      </c>
      <c r="F67" s="2">
        <v>45591.437939814816</v>
      </c>
      <c r="G67" t="s">
        <v>339</v>
      </c>
      <c r="H67" t="s">
        <v>340</v>
      </c>
      <c r="I67">
        <v>3</v>
      </c>
      <c r="J67" t="s">
        <v>20</v>
      </c>
      <c r="K67">
        <v>2</v>
      </c>
      <c r="L67" t="s">
        <v>21</v>
      </c>
      <c r="M67" t="s">
        <v>22</v>
      </c>
      <c r="N67" t="s">
        <v>23</v>
      </c>
      <c r="O67" t="s">
        <v>29</v>
      </c>
      <c r="P67" s="1">
        <v>45738.615543981483</v>
      </c>
      <c r="Q67" t="s">
        <v>30</v>
      </c>
      <c r="R67" t="s">
        <v>54</v>
      </c>
      <c r="S67" s="2">
        <v>45591</v>
      </c>
      <c r="T67" s="2">
        <v>45591</v>
      </c>
      <c r="U67" t="s">
        <v>54</v>
      </c>
      <c r="V67">
        <v>840</v>
      </c>
      <c r="W67" t="s">
        <v>28</v>
      </c>
      <c r="X67">
        <v>1</v>
      </c>
      <c r="AB67" t="str">
        <v>3DD.0078E1B0E2</v>
      </c>
      <c r="AD67">
        <v>1</v>
      </c>
    </row>
    <row r="68" spans="1:30" x14ac:dyDescent="0.25">
      <c r="A68">
        <v>1</v>
      </c>
      <c r="B68">
        <v>1</v>
      </c>
      <c r="C68" t="s">
        <v>517</v>
      </c>
      <c r="D68">
        <v>0</v>
      </c>
      <c r="E68" t="s">
        <v>477</v>
      </c>
      <c r="F68" s="2">
        <v>45593.413263888891</v>
      </c>
      <c r="G68" t="s">
        <v>341</v>
      </c>
      <c r="H68" t="s">
        <v>342</v>
      </c>
      <c r="I68">
        <v>3</v>
      </c>
      <c r="J68" t="s">
        <v>20</v>
      </c>
      <c r="K68">
        <v>2</v>
      </c>
      <c r="L68" t="s">
        <v>21</v>
      </c>
      <c r="M68" t="s">
        <v>22</v>
      </c>
      <c r="N68" t="s">
        <v>23</v>
      </c>
      <c r="O68" t="s">
        <v>29</v>
      </c>
      <c r="P68" s="1">
        <v>45739.710949074077</v>
      </c>
      <c r="Q68" t="s">
        <v>45</v>
      </c>
      <c r="R68" t="s">
        <v>54</v>
      </c>
      <c r="S68" s="2">
        <v>45593</v>
      </c>
      <c r="T68" s="2">
        <v>45593</v>
      </c>
      <c r="U68" t="s">
        <v>54</v>
      </c>
      <c r="V68">
        <v>840</v>
      </c>
      <c r="W68" t="s">
        <v>28</v>
      </c>
      <c r="X68">
        <v>1</v>
      </c>
      <c r="AB68" t="str">
        <v>3DD.0078E1B0ED</v>
      </c>
      <c r="AD68">
        <v>0</v>
      </c>
    </row>
    <row r="69" spans="1:30" x14ac:dyDescent="0.25">
      <c r="A69">
        <v>0</v>
      </c>
      <c r="B69">
        <v>2</v>
      </c>
      <c r="C69" t="s">
        <v>517</v>
      </c>
      <c r="D69">
        <v>0</v>
      </c>
      <c r="E69" t="s">
        <v>477</v>
      </c>
      <c r="F69" s="2">
        <v>45593.413263888891</v>
      </c>
      <c r="G69" t="s">
        <v>341</v>
      </c>
      <c r="H69" t="s">
        <v>342</v>
      </c>
      <c r="I69">
        <v>3</v>
      </c>
      <c r="J69" t="s">
        <v>20</v>
      </c>
      <c r="K69">
        <v>2</v>
      </c>
      <c r="L69" t="s">
        <v>21</v>
      </c>
      <c r="M69" t="s">
        <v>22</v>
      </c>
      <c r="N69" t="s">
        <v>23</v>
      </c>
      <c r="O69" t="s">
        <v>29</v>
      </c>
      <c r="P69" s="1">
        <v>45739.7109837963</v>
      </c>
      <c r="Q69" t="s">
        <v>68</v>
      </c>
      <c r="R69" t="s">
        <v>54</v>
      </c>
      <c r="S69" s="2">
        <v>45593</v>
      </c>
      <c r="T69" s="2">
        <v>45593</v>
      </c>
      <c r="U69" t="s">
        <v>54</v>
      </c>
      <c r="V69">
        <v>840</v>
      </c>
      <c r="W69" t="s">
        <v>28</v>
      </c>
      <c r="X69">
        <v>1</v>
      </c>
      <c r="AB69" t="str">
        <v>3DD.0078E1B0F3</v>
      </c>
      <c r="AD69">
        <v>1</v>
      </c>
    </row>
    <row r="70" spans="1:30" x14ac:dyDescent="0.25">
      <c r="A70">
        <v>1</v>
      </c>
      <c r="B70">
        <v>1</v>
      </c>
      <c r="C70" t="s">
        <v>517</v>
      </c>
      <c r="D70">
        <v>0</v>
      </c>
      <c r="E70" t="s">
        <v>477</v>
      </c>
      <c r="F70" s="2">
        <v>45590.414895833332</v>
      </c>
      <c r="G70" t="s">
        <v>343</v>
      </c>
      <c r="H70" t="s">
        <v>344</v>
      </c>
      <c r="I70">
        <v>3</v>
      </c>
      <c r="J70" t="s">
        <v>20</v>
      </c>
      <c r="K70">
        <v>2</v>
      </c>
      <c r="L70" t="s">
        <v>21</v>
      </c>
      <c r="M70" t="s">
        <v>22</v>
      </c>
      <c r="N70" t="s">
        <v>23</v>
      </c>
      <c r="O70" t="s">
        <v>29</v>
      </c>
      <c r="P70" s="1">
        <v>45727.753437500003</v>
      </c>
      <c r="Q70" t="s">
        <v>45</v>
      </c>
      <c r="R70" t="s">
        <v>54</v>
      </c>
      <c r="S70" s="2">
        <v>45590</v>
      </c>
      <c r="T70" s="2">
        <v>45590</v>
      </c>
      <c r="U70" t="s">
        <v>54</v>
      </c>
      <c r="V70">
        <v>900</v>
      </c>
      <c r="W70" t="s">
        <v>28</v>
      </c>
      <c r="X70">
        <v>1</v>
      </c>
      <c r="AB70" t="str">
        <v>3DD.0078E1B0FD</v>
      </c>
      <c r="AD70">
        <v>1</v>
      </c>
    </row>
    <row r="71" spans="1:30" x14ac:dyDescent="0.25">
      <c r="A71">
        <v>1</v>
      </c>
      <c r="B71">
        <v>1</v>
      </c>
      <c r="C71" t="s">
        <v>517</v>
      </c>
      <c r="D71">
        <v>0</v>
      </c>
      <c r="E71" t="s">
        <v>477</v>
      </c>
      <c r="F71" s="2">
        <v>45592.642164351855</v>
      </c>
      <c r="G71" t="s">
        <v>345</v>
      </c>
      <c r="H71" t="s">
        <v>346</v>
      </c>
      <c r="I71">
        <v>3</v>
      </c>
      <c r="J71" t="s">
        <v>20</v>
      </c>
      <c r="K71">
        <v>2</v>
      </c>
      <c r="L71" t="s">
        <v>21</v>
      </c>
      <c r="M71" t="s">
        <v>22</v>
      </c>
      <c r="N71" t="s">
        <v>23</v>
      </c>
      <c r="O71" t="s">
        <v>29</v>
      </c>
      <c r="P71" s="1">
        <v>45730.91646990741</v>
      </c>
      <c r="Q71" t="s">
        <v>36</v>
      </c>
      <c r="R71" t="s">
        <v>54</v>
      </c>
      <c r="S71" s="2">
        <v>45592</v>
      </c>
      <c r="T71" s="2">
        <v>45592</v>
      </c>
      <c r="U71" t="s">
        <v>54</v>
      </c>
      <c r="V71">
        <v>820</v>
      </c>
      <c r="W71" t="s">
        <v>28</v>
      </c>
      <c r="X71">
        <v>1</v>
      </c>
      <c r="AB71" t="str">
        <v>3DD.0078E1B129</v>
      </c>
      <c r="AD71">
        <v>0</v>
      </c>
    </row>
    <row r="72" spans="1:30" x14ac:dyDescent="0.25">
      <c r="A72">
        <v>1</v>
      </c>
      <c r="B72">
        <v>1</v>
      </c>
      <c r="C72" t="s">
        <v>517</v>
      </c>
      <c r="D72">
        <v>0</v>
      </c>
      <c r="E72" t="s">
        <v>477</v>
      </c>
      <c r="F72" s="2">
        <v>45593.423715277779</v>
      </c>
      <c r="G72" t="s">
        <v>347</v>
      </c>
      <c r="H72" t="s">
        <v>342</v>
      </c>
      <c r="I72">
        <v>3</v>
      </c>
      <c r="J72" t="s">
        <v>20</v>
      </c>
      <c r="K72">
        <v>2</v>
      </c>
      <c r="L72" t="s">
        <v>21</v>
      </c>
      <c r="M72" t="s">
        <v>22</v>
      </c>
      <c r="N72" t="s">
        <v>23</v>
      </c>
      <c r="O72" t="s">
        <v>29</v>
      </c>
      <c r="P72" s="1">
        <v>45732.903032407405</v>
      </c>
      <c r="Q72" t="s">
        <v>30</v>
      </c>
      <c r="R72" t="s">
        <v>54</v>
      </c>
      <c r="S72" s="2">
        <v>45593</v>
      </c>
      <c r="T72" s="2">
        <v>45593</v>
      </c>
      <c r="U72" t="s">
        <v>54</v>
      </c>
      <c r="V72">
        <v>800</v>
      </c>
      <c r="W72" t="s">
        <v>28</v>
      </c>
      <c r="X72">
        <v>1</v>
      </c>
      <c r="AB72" t="str">
        <v>3DD.0078E1B12D</v>
      </c>
      <c r="AD72">
        <v>0</v>
      </c>
    </row>
    <row r="73" spans="1:30" x14ac:dyDescent="0.25">
      <c r="A73">
        <v>1</v>
      </c>
      <c r="B73">
        <v>1</v>
      </c>
      <c r="C73" t="s">
        <v>517</v>
      </c>
      <c r="D73">
        <v>0</v>
      </c>
      <c r="E73" t="s">
        <v>477</v>
      </c>
      <c r="F73" s="2">
        <v>45574.46266203704</v>
      </c>
      <c r="G73" t="s">
        <v>348</v>
      </c>
      <c r="H73" t="s">
        <v>349</v>
      </c>
      <c r="I73">
        <v>3</v>
      </c>
      <c r="J73" t="s">
        <v>20</v>
      </c>
      <c r="K73">
        <v>2</v>
      </c>
      <c r="L73" t="s">
        <v>21</v>
      </c>
      <c r="M73" t="s">
        <v>22</v>
      </c>
      <c r="N73" t="s">
        <v>23</v>
      </c>
      <c r="O73" t="s">
        <v>24</v>
      </c>
      <c r="P73" s="1">
        <v>45745.435590277775</v>
      </c>
      <c r="Q73" t="s">
        <v>199</v>
      </c>
      <c r="R73" t="s">
        <v>54</v>
      </c>
      <c r="S73" s="2">
        <v>45574</v>
      </c>
      <c r="T73" s="2">
        <v>45574</v>
      </c>
      <c r="U73" t="s">
        <v>54</v>
      </c>
      <c r="V73">
        <v>750</v>
      </c>
      <c r="W73" t="s">
        <v>28</v>
      </c>
      <c r="X73">
        <v>1</v>
      </c>
      <c r="AB73" t="str">
        <v>3DD.0078E1B165</v>
      </c>
      <c r="AD73">
        <v>0</v>
      </c>
    </row>
    <row r="74" spans="1:30" x14ac:dyDescent="0.25">
      <c r="A74">
        <v>0</v>
      </c>
      <c r="B74">
        <v>2</v>
      </c>
      <c r="C74" t="s">
        <v>517</v>
      </c>
      <c r="D74">
        <v>0</v>
      </c>
      <c r="E74" t="s">
        <v>477</v>
      </c>
      <c r="F74" s="2">
        <v>45574.46266203704</v>
      </c>
      <c r="G74" t="s">
        <v>348</v>
      </c>
      <c r="H74" t="s">
        <v>349</v>
      </c>
      <c r="I74">
        <v>3</v>
      </c>
      <c r="J74" t="s">
        <v>20</v>
      </c>
      <c r="K74">
        <v>2</v>
      </c>
      <c r="L74" t="s">
        <v>21</v>
      </c>
      <c r="M74" t="s">
        <v>22</v>
      </c>
      <c r="N74" t="s">
        <v>23</v>
      </c>
      <c r="O74" t="s">
        <v>29</v>
      </c>
      <c r="P74" s="1">
        <v>45745.688402777778</v>
      </c>
      <c r="Q74" t="s">
        <v>33</v>
      </c>
      <c r="R74" t="s">
        <v>54</v>
      </c>
      <c r="S74" s="2">
        <v>45574</v>
      </c>
      <c r="T74" s="2">
        <v>45574</v>
      </c>
      <c r="U74" t="s">
        <v>54</v>
      </c>
      <c r="V74">
        <v>750</v>
      </c>
      <c r="W74" t="s">
        <v>28</v>
      </c>
      <c r="X74">
        <v>1</v>
      </c>
      <c r="AB74" t="str">
        <v>3DD.0078E1B16B</v>
      </c>
      <c r="AD74">
        <v>1</v>
      </c>
    </row>
    <row r="75" spans="1:30" x14ac:dyDescent="0.25">
      <c r="A75">
        <v>1</v>
      </c>
      <c r="B75">
        <v>1</v>
      </c>
      <c r="C75" t="s">
        <v>517</v>
      </c>
      <c r="D75">
        <v>0</v>
      </c>
      <c r="E75" t="s">
        <v>477</v>
      </c>
      <c r="F75" s="2">
        <v>45572.59951388889</v>
      </c>
      <c r="G75" t="s">
        <v>350</v>
      </c>
      <c r="H75" t="s">
        <v>351</v>
      </c>
      <c r="I75">
        <v>3</v>
      </c>
      <c r="J75" t="s">
        <v>20</v>
      </c>
      <c r="K75">
        <v>2</v>
      </c>
      <c r="L75" t="s">
        <v>21</v>
      </c>
      <c r="M75" t="s">
        <v>22</v>
      </c>
      <c r="N75" t="s">
        <v>23</v>
      </c>
      <c r="O75" t="s">
        <v>29</v>
      </c>
      <c r="P75" s="1">
        <v>45740.499907407408</v>
      </c>
      <c r="Q75" t="s">
        <v>36</v>
      </c>
      <c r="R75" t="s">
        <v>54</v>
      </c>
      <c r="S75" s="2">
        <v>45572</v>
      </c>
      <c r="T75" s="2">
        <v>45572</v>
      </c>
      <c r="U75" t="s">
        <v>54</v>
      </c>
      <c r="V75">
        <v>820</v>
      </c>
      <c r="W75" t="s">
        <v>28</v>
      </c>
      <c r="X75">
        <v>1</v>
      </c>
      <c r="AB75" t="str">
        <v>3DD.0078E1B1B9</v>
      </c>
      <c r="AD75">
        <v>1</v>
      </c>
    </row>
    <row r="76" spans="1:30" x14ac:dyDescent="0.25">
      <c r="A76">
        <v>1</v>
      </c>
      <c r="B76">
        <v>1</v>
      </c>
      <c r="C76" t="s">
        <v>517</v>
      </c>
      <c r="D76">
        <v>0</v>
      </c>
      <c r="E76" t="s">
        <v>477</v>
      </c>
      <c r="F76" s="2">
        <v>45572.623252314814</v>
      </c>
      <c r="G76" t="s">
        <v>352</v>
      </c>
      <c r="H76" t="s">
        <v>351</v>
      </c>
      <c r="I76">
        <v>3</v>
      </c>
      <c r="J76" t="s">
        <v>20</v>
      </c>
      <c r="K76">
        <v>2</v>
      </c>
      <c r="L76" t="s">
        <v>21</v>
      </c>
      <c r="M76" t="s">
        <v>22</v>
      </c>
      <c r="N76" t="s">
        <v>23</v>
      </c>
      <c r="O76" t="s">
        <v>29</v>
      </c>
      <c r="P76" s="1">
        <v>45741.259618055556</v>
      </c>
      <c r="Q76" t="s">
        <v>36</v>
      </c>
      <c r="R76" t="s">
        <v>54</v>
      </c>
      <c r="S76" s="2">
        <v>45572</v>
      </c>
      <c r="T76" s="2">
        <v>45572</v>
      </c>
      <c r="U76" t="s">
        <v>54</v>
      </c>
      <c r="V76">
        <v>830</v>
      </c>
      <c r="W76" t="s">
        <v>28</v>
      </c>
      <c r="X76">
        <v>1</v>
      </c>
      <c r="AB76" t="str">
        <v>3DD.0078E1B1C0</v>
      </c>
      <c r="AD76">
        <v>0</v>
      </c>
    </row>
    <row r="77" spans="1:30" x14ac:dyDescent="0.25">
      <c r="A77">
        <v>1</v>
      </c>
      <c r="B77">
        <v>1</v>
      </c>
      <c r="C77" t="s">
        <v>517</v>
      </c>
      <c r="D77">
        <v>0</v>
      </c>
      <c r="E77" t="s">
        <v>477</v>
      </c>
      <c r="F77" s="2">
        <v>45565.511666666665</v>
      </c>
      <c r="G77" t="s">
        <v>353</v>
      </c>
      <c r="H77" t="s">
        <v>354</v>
      </c>
      <c r="I77">
        <v>3</v>
      </c>
      <c r="J77" t="s">
        <v>20</v>
      </c>
      <c r="K77">
        <v>2</v>
      </c>
      <c r="L77" t="s">
        <v>21</v>
      </c>
      <c r="M77" t="s">
        <v>22</v>
      </c>
      <c r="N77" t="s">
        <v>23</v>
      </c>
      <c r="O77" t="s">
        <v>24</v>
      </c>
      <c r="P77" s="1">
        <v>45742.32540509259</v>
      </c>
      <c r="Q77" t="s">
        <v>32</v>
      </c>
      <c r="R77" t="s">
        <v>54</v>
      </c>
      <c r="S77" s="2">
        <v>45565</v>
      </c>
      <c r="T77" s="2">
        <v>45565</v>
      </c>
      <c r="U77" t="s">
        <v>54</v>
      </c>
      <c r="V77">
        <v>800</v>
      </c>
      <c r="W77" t="s">
        <v>28</v>
      </c>
      <c r="X77">
        <v>1</v>
      </c>
      <c r="AB77" t="str">
        <v>3DD.0078E1B2A2</v>
      </c>
      <c r="AD77">
        <v>1</v>
      </c>
    </row>
    <row r="78" spans="1:30" x14ac:dyDescent="0.25">
      <c r="A78">
        <v>0</v>
      </c>
      <c r="B78">
        <v>2</v>
      </c>
      <c r="C78" t="s">
        <v>517</v>
      </c>
      <c r="D78">
        <v>0</v>
      </c>
      <c r="E78" t="s">
        <v>477</v>
      </c>
      <c r="F78" s="2">
        <v>45565.511666666665</v>
      </c>
      <c r="G78" t="s">
        <v>353</v>
      </c>
      <c r="H78" t="s">
        <v>354</v>
      </c>
      <c r="I78">
        <v>3</v>
      </c>
      <c r="J78" t="s">
        <v>20</v>
      </c>
      <c r="K78">
        <v>2</v>
      </c>
      <c r="L78" t="s">
        <v>21</v>
      </c>
      <c r="M78" t="s">
        <v>22</v>
      </c>
      <c r="N78" t="s">
        <v>23</v>
      </c>
      <c r="O78" t="s">
        <v>29</v>
      </c>
      <c r="P78" s="1">
        <v>45742.670601851853</v>
      </c>
      <c r="Q78" t="s">
        <v>33</v>
      </c>
      <c r="R78" t="s">
        <v>54</v>
      </c>
      <c r="S78" s="2">
        <v>45565</v>
      </c>
      <c r="T78" s="2">
        <v>45565</v>
      </c>
      <c r="U78" t="s">
        <v>54</v>
      </c>
      <c r="V78">
        <v>800</v>
      </c>
      <c r="W78" t="s">
        <v>28</v>
      </c>
      <c r="X78">
        <v>1</v>
      </c>
      <c r="AB78" t="str">
        <v>3DD.0078E1B2A4</v>
      </c>
      <c r="AD78">
        <v>0</v>
      </c>
    </row>
    <row r="79" spans="1:30" x14ac:dyDescent="0.25">
      <c r="A79">
        <v>1</v>
      </c>
      <c r="B79">
        <v>1</v>
      </c>
      <c r="C79" t="s">
        <v>517</v>
      </c>
      <c r="D79">
        <v>0</v>
      </c>
      <c r="E79" t="s">
        <v>477</v>
      </c>
      <c r="F79" s="2">
        <v>45565.58048611111</v>
      </c>
      <c r="G79" t="s">
        <v>355</v>
      </c>
      <c r="H79" t="s">
        <v>354</v>
      </c>
      <c r="I79">
        <v>3</v>
      </c>
      <c r="J79" t="s">
        <v>20</v>
      </c>
      <c r="K79">
        <v>2</v>
      </c>
      <c r="L79" t="s">
        <v>21</v>
      </c>
      <c r="M79" t="s">
        <v>22</v>
      </c>
      <c r="N79" t="s">
        <v>23</v>
      </c>
      <c r="O79" t="s">
        <v>29</v>
      </c>
      <c r="P79" s="1">
        <v>45733.791307870371</v>
      </c>
      <c r="Q79" t="s">
        <v>36</v>
      </c>
      <c r="R79" t="s">
        <v>54</v>
      </c>
      <c r="S79" s="2">
        <v>45565</v>
      </c>
      <c r="T79" s="2">
        <v>45565</v>
      </c>
      <c r="U79" t="s">
        <v>54</v>
      </c>
      <c r="V79">
        <v>830</v>
      </c>
      <c r="W79" t="s">
        <v>28</v>
      </c>
      <c r="X79">
        <v>1</v>
      </c>
      <c r="AB79" t="str">
        <v>3DD.0078E1B2BB</v>
      </c>
      <c r="AD79">
        <v>1</v>
      </c>
    </row>
    <row r="80" spans="1:30" x14ac:dyDescent="0.25">
      <c r="A80">
        <v>1</v>
      </c>
      <c r="B80">
        <v>1</v>
      </c>
      <c r="C80" t="s">
        <v>517</v>
      </c>
      <c r="D80">
        <v>0</v>
      </c>
      <c r="E80" t="s">
        <v>477</v>
      </c>
      <c r="F80" s="2">
        <v>45567.407060185185</v>
      </c>
      <c r="G80" t="s">
        <v>356</v>
      </c>
      <c r="H80" t="s">
        <v>357</v>
      </c>
      <c r="I80">
        <v>3</v>
      </c>
      <c r="J80" t="s">
        <v>20</v>
      </c>
      <c r="K80">
        <v>2</v>
      </c>
      <c r="L80" t="s">
        <v>21</v>
      </c>
      <c r="M80" t="s">
        <v>22</v>
      </c>
      <c r="N80" t="s">
        <v>23</v>
      </c>
      <c r="O80" t="s">
        <v>29</v>
      </c>
      <c r="P80" s="1">
        <v>45745.706365740742</v>
      </c>
      <c r="Q80" t="s">
        <v>33</v>
      </c>
      <c r="R80" t="s">
        <v>54</v>
      </c>
      <c r="S80" s="2">
        <v>45567</v>
      </c>
      <c r="T80" s="2">
        <v>45567</v>
      </c>
      <c r="U80" t="s">
        <v>54</v>
      </c>
      <c r="V80">
        <v>870</v>
      </c>
      <c r="W80" t="s">
        <v>28</v>
      </c>
      <c r="X80">
        <v>1</v>
      </c>
      <c r="AB80" t="str">
        <v>3DD.0078E1B2F5</v>
      </c>
      <c r="AD80">
        <v>1</v>
      </c>
    </row>
    <row r="81" spans="1:30" x14ac:dyDescent="0.25">
      <c r="A81">
        <v>1</v>
      </c>
      <c r="B81">
        <v>1</v>
      </c>
      <c r="C81" t="s">
        <v>517</v>
      </c>
      <c r="D81">
        <v>0</v>
      </c>
      <c r="E81" t="s">
        <v>477</v>
      </c>
      <c r="F81" s="2">
        <v>45569.46565972222</v>
      </c>
      <c r="G81" t="s">
        <v>358</v>
      </c>
      <c r="H81" t="s">
        <v>359</v>
      </c>
      <c r="I81">
        <v>3</v>
      </c>
      <c r="J81" t="s">
        <v>20</v>
      </c>
      <c r="K81">
        <v>2</v>
      </c>
      <c r="L81" t="s">
        <v>21</v>
      </c>
      <c r="M81" t="s">
        <v>22</v>
      </c>
      <c r="N81" t="s">
        <v>23</v>
      </c>
      <c r="O81" t="s">
        <v>29</v>
      </c>
      <c r="P81" s="1">
        <v>45747.46465277778</v>
      </c>
      <c r="Q81" t="s">
        <v>33</v>
      </c>
      <c r="R81" t="s">
        <v>54</v>
      </c>
      <c r="S81" s="2">
        <v>45569</v>
      </c>
      <c r="T81" s="2">
        <v>45569</v>
      </c>
      <c r="U81" t="s">
        <v>54</v>
      </c>
      <c r="V81">
        <v>770</v>
      </c>
      <c r="W81" t="s">
        <v>28</v>
      </c>
      <c r="X81">
        <v>1</v>
      </c>
      <c r="AB81" t="str">
        <v>3DD.0078E1B2FC</v>
      </c>
      <c r="AD81">
        <v>0</v>
      </c>
    </row>
    <row r="82" spans="1:30" x14ac:dyDescent="0.25">
      <c r="A82">
        <v>1</v>
      </c>
      <c r="B82">
        <v>1</v>
      </c>
      <c r="C82" t="s">
        <v>517</v>
      </c>
      <c r="D82">
        <v>0</v>
      </c>
      <c r="E82" t="s">
        <v>477</v>
      </c>
      <c r="F82" s="2">
        <v>45569.409131944441</v>
      </c>
      <c r="G82" t="s">
        <v>360</v>
      </c>
      <c r="H82" t="s">
        <v>359</v>
      </c>
      <c r="I82">
        <v>3</v>
      </c>
      <c r="J82" t="s">
        <v>20</v>
      </c>
      <c r="K82">
        <v>2</v>
      </c>
      <c r="L82" t="s">
        <v>21</v>
      </c>
      <c r="M82" t="s">
        <v>22</v>
      </c>
      <c r="N82" t="s">
        <v>23</v>
      </c>
      <c r="O82" t="s">
        <v>24</v>
      </c>
      <c r="P82" s="1">
        <v>45730.940960648149</v>
      </c>
      <c r="Q82" t="s">
        <v>61</v>
      </c>
      <c r="R82" t="s">
        <v>54</v>
      </c>
      <c r="S82" s="2">
        <v>45569</v>
      </c>
      <c r="T82" s="2">
        <v>45569</v>
      </c>
      <c r="U82" t="s">
        <v>54</v>
      </c>
      <c r="V82">
        <v>820</v>
      </c>
      <c r="W82" t="s">
        <v>28</v>
      </c>
      <c r="X82">
        <v>1</v>
      </c>
      <c r="AB82" t="str">
        <v>3DD.0078E1B321</v>
      </c>
      <c r="AD82">
        <v>1</v>
      </c>
    </row>
    <row r="83" spans="1:30" x14ac:dyDescent="0.25">
      <c r="A83">
        <v>0</v>
      </c>
      <c r="B83">
        <v>2</v>
      </c>
      <c r="C83" t="s">
        <v>517</v>
      </c>
      <c r="D83">
        <v>0</v>
      </c>
      <c r="E83" t="s">
        <v>477</v>
      </c>
      <c r="F83" s="2">
        <v>45569.409131944441</v>
      </c>
      <c r="G83" t="s">
        <v>360</v>
      </c>
      <c r="H83" t="s">
        <v>359</v>
      </c>
      <c r="I83">
        <v>3</v>
      </c>
      <c r="J83" t="s">
        <v>20</v>
      </c>
      <c r="K83">
        <v>2</v>
      </c>
      <c r="L83" t="s">
        <v>21</v>
      </c>
      <c r="M83" t="s">
        <v>22</v>
      </c>
      <c r="N83" t="s">
        <v>23</v>
      </c>
      <c r="O83" t="s">
        <v>29</v>
      </c>
      <c r="P83" s="1">
        <v>45731.122476851851</v>
      </c>
      <c r="Q83" t="s">
        <v>30</v>
      </c>
      <c r="R83" t="s">
        <v>54</v>
      </c>
      <c r="S83" s="2">
        <v>45569</v>
      </c>
      <c r="T83" s="2">
        <v>45569</v>
      </c>
      <c r="U83" t="s">
        <v>54</v>
      </c>
      <c r="V83">
        <v>820</v>
      </c>
      <c r="W83" t="s">
        <v>28</v>
      </c>
      <c r="X83">
        <v>1</v>
      </c>
      <c r="AB83" t="str">
        <v>3DD.0078E1B33E</v>
      </c>
      <c r="AD83">
        <v>0</v>
      </c>
    </row>
    <row r="84" spans="1:30" x14ac:dyDescent="0.25">
      <c r="A84">
        <v>1</v>
      </c>
      <c r="B84">
        <v>1</v>
      </c>
      <c r="C84" t="s">
        <v>517</v>
      </c>
      <c r="D84">
        <v>0</v>
      </c>
      <c r="E84" t="s">
        <v>477</v>
      </c>
      <c r="F84" s="2">
        <v>45570.985729166663</v>
      </c>
      <c r="G84" t="s">
        <v>361</v>
      </c>
      <c r="H84" t="s">
        <v>362</v>
      </c>
      <c r="I84">
        <v>3</v>
      </c>
      <c r="J84" t="s">
        <v>20</v>
      </c>
      <c r="K84">
        <v>2</v>
      </c>
      <c r="L84" t="s">
        <v>21</v>
      </c>
      <c r="M84" t="s">
        <v>22</v>
      </c>
      <c r="N84" t="s">
        <v>23</v>
      </c>
      <c r="O84" t="s">
        <v>29</v>
      </c>
      <c r="P84" s="1">
        <v>45728.974641203706</v>
      </c>
      <c r="Q84" t="s">
        <v>36</v>
      </c>
      <c r="R84" t="s">
        <v>54</v>
      </c>
      <c r="S84" s="2">
        <v>45570</v>
      </c>
      <c r="T84" s="2">
        <v>45570</v>
      </c>
      <c r="U84" t="s">
        <v>54</v>
      </c>
      <c r="V84">
        <v>810</v>
      </c>
      <c r="W84" t="s">
        <v>28</v>
      </c>
      <c r="X84">
        <v>1</v>
      </c>
      <c r="AB84" t="str">
        <v>3DD.0078E1B34C</v>
      </c>
      <c r="AD84">
        <v>1</v>
      </c>
    </row>
    <row r="85" spans="1:30" x14ac:dyDescent="0.25">
      <c r="A85">
        <v>1</v>
      </c>
      <c r="B85">
        <v>1</v>
      </c>
      <c r="C85" t="s">
        <v>517</v>
      </c>
      <c r="D85">
        <v>0</v>
      </c>
      <c r="E85" t="s">
        <v>477</v>
      </c>
      <c r="F85" s="2">
        <v>45569.434363425928</v>
      </c>
      <c r="G85" t="s">
        <v>363</v>
      </c>
      <c r="H85" t="s">
        <v>359</v>
      </c>
      <c r="I85">
        <v>3</v>
      </c>
      <c r="J85" t="s">
        <v>20</v>
      </c>
      <c r="K85">
        <v>2</v>
      </c>
      <c r="L85" t="s">
        <v>21</v>
      </c>
      <c r="M85" t="s">
        <v>22</v>
      </c>
      <c r="N85" t="s">
        <v>23</v>
      </c>
      <c r="O85" t="s">
        <v>24</v>
      </c>
      <c r="P85" s="1">
        <v>45756.545590277776</v>
      </c>
      <c r="Q85" t="s">
        <v>25</v>
      </c>
      <c r="R85" t="s">
        <v>54</v>
      </c>
      <c r="S85" s="2">
        <v>45569</v>
      </c>
      <c r="T85" s="2">
        <v>45569</v>
      </c>
      <c r="U85" t="s">
        <v>54</v>
      </c>
      <c r="V85">
        <v>840</v>
      </c>
      <c r="W85" t="s">
        <v>28</v>
      </c>
      <c r="X85">
        <v>1</v>
      </c>
      <c r="AB85" t="str">
        <v>3DD.0078E1B359</v>
      </c>
      <c r="AD85">
        <v>0</v>
      </c>
    </row>
    <row r="86" spans="1:30" x14ac:dyDescent="0.25">
      <c r="A86">
        <v>0</v>
      </c>
      <c r="B86">
        <v>2</v>
      </c>
      <c r="C86" t="s">
        <v>517</v>
      </c>
      <c r="D86">
        <v>0</v>
      </c>
      <c r="E86" t="s">
        <v>477</v>
      </c>
      <c r="F86" s="2">
        <v>45569.434363425928</v>
      </c>
      <c r="G86" t="s">
        <v>363</v>
      </c>
      <c r="H86" t="s">
        <v>359</v>
      </c>
      <c r="I86">
        <v>3</v>
      </c>
      <c r="J86" t="s">
        <v>20</v>
      </c>
      <c r="K86">
        <v>2</v>
      </c>
      <c r="L86" t="s">
        <v>21</v>
      </c>
      <c r="M86" t="s">
        <v>22</v>
      </c>
      <c r="N86" t="s">
        <v>23</v>
      </c>
      <c r="O86" t="s">
        <v>29</v>
      </c>
      <c r="P86" s="1">
        <v>45756.962002314816</v>
      </c>
      <c r="Q86" t="s">
        <v>33</v>
      </c>
      <c r="R86" t="s">
        <v>54</v>
      </c>
      <c r="S86" s="2">
        <v>45569</v>
      </c>
      <c r="T86" s="2">
        <v>45569</v>
      </c>
      <c r="U86" t="s">
        <v>54</v>
      </c>
      <c r="V86">
        <v>840</v>
      </c>
      <c r="W86" t="s">
        <v>28</v>
      </c>
      <c r="X86">
        <v>1</v>
      </c>
      <c r="AB86" t="str">
        <v>3DD.0078E1B37D</v>
      </c>
      <c r="AD86">
        <v>0</v>
      </c>
    </row>
    <row r="87" spans="1:30" x14ac:dyDescent="0.25">
      <c r="A87">
        <v>1</v>
      </c>
      <c r="B87">
        <v>1</v>
      </c>
      <c r="C87" t="s">
        <v>517</v>
      </c>
      <c r="D87">
        <v>0</v>
      </c>
      <c r="E87" t="s">
        <v>477</v>
      </c>
      <c r="F87" s="2">
        <v>45559.485578703701</v>
      </c>
      <c r="G87" t="s">
        <v>364</v>
      </c>
      <c r="H87" t="s">
        <v>365</v>
      </c>
      <c r="I87">
        <v>3</v>
      </c>
      <c r="J87" t="s">
        <v>20</v>
      </c>
      <c r="K87">
        <v>2</v>
      </c>
      <c r="L87" t="s">
        <v>21</v>
      </c>
      <c r="M87" t="s">
        <v>22</v>
      </c>
      <c r="N87" t="s">
        <v>23</v>
      </c>
      <c r="O87" t="s">
        <v>29</v>
      </c>
      <c r="P87" s="1">
        <v>45730.097210648149</v>
      </c>
      <c r="Q87" t="s">
        <v>68</v>
      </c>
      <c r="R87" t="s">
        <v>54</v>
      </c>
      <c r="S87" s="2">
        <v>45559</v>
      </c>
      <c r="T87" s="2">
        <v>45559</v>
      </c>
      <c r="U87" t="s">
        <v>54</v>
      </c>
      <c r="V87">
        <v>870</v>
      </c>
      <c r="W87" t="s">
        <v>28</v>
      </c>
      <c r="X87">
        <v>1</v>
      </c>
      <c r="AB87" t="str">
        <v>3DD.0078E1B39A</v>
      </c>
      <c r="AD87">
        <v>0</v>
      </c>
    </row>
    <row r="88" spans="1:30" x14ac:dyDescent="0.25">
      <c r="A88">
        <v>1</v>
      </c>
      <c r="B88">
        <v>1</v>
      </c>
      <c r="C88" t="s">
        <v>517</v>
      </c>
      <c r="D88">
        <v>0</v>
      </c>
      <c r="E88" t="s">
        <v>477</v>
      </c>
      <c r="F88" s="2">
        <v>45560.483773148146</v>
      </c>
      <c r="G88" t="s">
        <v>366</v>
      </c>
      <c r="H88" t="s">
        <v>367</v>
      </c>
      <c r="I88">
        <v>3</v>
      </c>
      <c r="J88" t="s">
        <v>20</v>
      </c>
      <c r="K88">
        <v>2</v>
      </c>
      <c r="L88" t="s">
        <v>21</v>
      </c>
      <c r="M88" t="s">
        <v>22</v>
      </c>
      <c r="N88" t="s">
        <v>23</v>
      </c>
      <c r="O88" t="s">
        <v>29</v>
      </c>
      <c r="P88" s="1">
        <v>45715.448009259257</v>
      </c>
      <c r="Q88" t="s">
        <v>30</v>
      </c>
      <c r="R88" t="s">
        <v>54</v>
      </c>
      <c r="S88" s="2">
        <v>45560</v>
      </c>
      <c r="T88" s="2">
        <v>45560</v>
      </c>
      <c r="U88" t="s">
        <v>54</v>
      </c>
      <c r="V88">
        <v>820</v>
      </c>
      <c r="W88" t="s">
        <v>28</v>
      </c>
      <c r="X88">
        <v>1</v>
      </c>
      <c r="AB88" t="str">
        <v>3DD.0078E1B3A2</v>
      </c>
      <c r="AD88">
        <v>0</v>
      </c>
    </row>
    <row r="89" spans="1:30" x14ac:dyDescent="0.25">
      <c r="A89">
        <v>1</v>
      </c>
      <c r="B89">
        <v>1</v>
      </c>
      <c r="C89" t="s">
        <v>517</v>
      </c>
      <c r="D89">
        <v>0</v>
      </c>
      <c r="E89" t="s">
        <v>477</v>
      </c>
      <c r="F89" s="2">
        <v>45560.546331018515</v>
      </c>
      <c r="G89" t="s">
        <v>368</v>
      </c>
      <c r="H89" t="s">
        <v>367</v>
      </c>
      <c r="I89">
        <v>3</v>
      </c>
      <c r="J89" t="s">
        <v>20</v>
      </c>
      <c r="K89">
        <v>2</v>
      </c>
      <c r="L89" t="s">
        <v>21</v>
      </c>
      <c r="M89" t="s">
        <v>22</v>
      </c>
      <c r="N89" t="s">
        <v>23</v>
      </c>
      <c r="O89" t="s">
        <v>24</v>
      </c>
      <c r="P89" s="1">
        <v>45748.59888888889</v>
      </c>
      <c r="Q89" t="s">
        <v>39</v>
      </c>
      <c r="R89" t="s">
        <v>54</v>
      </c>
      <c r="S89" s="2">
        <v>45560</v>
      </c>
      <c r="T89" s="2">
        <v>45560</v>
      </c>
      <c r="U89" t="s">
        <v>54</v>
      </c>
      <c r="V89">
        <v>780</v>
      </c>
      <c r="W89" t="s">
        <v>28</v>
      </c>
      <c r="X89">
        <v>1</v>
      </c>
      <c r="AB89" t="str">
        <v>3DD.0078E1B3AA</v>
      </c>
      <c r="AD89">
        <v>0</v>
      </c>
    </row>
    <row r="90" spans="1:30" x14ac:dyDescent="0.25">
      <c r="A90">
        <v>0</v>
      </c>
      <c r="B90">
        <v>2</v>
      </c>
      <c r="C90" t="s">
        <v>517</v>
      </c>
      <c r="D90">
        <v>0</v>
      </c>
      <c r="E90" t="s">
        <v>477</v>
      </c>
      <c r="F90" s="2">
        <v>45560.546331018515</v>
      </c>
      <c r="G90" t="s">
        <v>368</v>
      </c>
      <c r="H90" t="s">
        <v>367</v>
      </c>
      <c r="I90">
        <v>3</v>
      </c>
      <c r="J90" t="s">
        <v>20</v>
      </c>
      <c r="K90">
        <v>2</v>
      </c>
      <c r="L90" t="s">
        <v>21</v>
      </c>
      <c r="M90" t="s">
        <v>22</v>
      </c>
      <c r="N90" t="s">
        <v>23</v>
      </c>
      <c r="O90" t="s">
        <v>29</v>
      </c>
      <c r="P90" s="1">
        <v>45748.805601851855</v>
      </c>
      <c r="Q90" t="s">
        <v>25</v>
      </c>
      <c r="R90" t="s">
        <v>54</v>
      </c>
      <c r="S90" s="2">
        <v>45560</v>
      </c>
      <c r="T90" s="2">
        <v>45560</v>
      </c>
      <c r="U90" t="s">
        <v>54</v>
      </c>
      <c r="V90">
        <v>780</v>
      </c>
      <c r="W90" t="s">
        <v>28</v>
      </c>
      <c r="X90">
        <v>1</v>
      </c>
      <c r="AB90" t="str">
        <v>3DD.0078E1B3B9</v>
      </c>
      <c r="AD90">
        <v>0</v>
      </c>
    </row>
    <row r="91" spans="1:30" x14ac:dyDescent="0.25">
      <c r="A91">
        <v>1</v>
      </c>
      <c r="B91">
        <v>1</v>
      </c>
      <c r="C91" t="s">
        <v>517</v>
      </c>
      <c r="D91">
        <v>0</v>
      </c>
      <c r="E91" t="s">
        <v>477</v>
      </c>
      <c r="F91" s="2">
        <v>45558.604930555557</v>
      </c>
      <c r="G91" t="s">
        <v>369</v>
      </c>
      <c r="H91" t="s">
        <v>370</v>
      </c>
      <c r="I91">
        <v>3</v>
      </c>
      <c r="J91" t="s">
        <v>20</v>
      </c>
      <c r="K91">
        <v>2</v>
      </c>
      <c r="L91" t="s">
        <v>21</v>
      </c>
      <c r="M91" t="s">
        <v>22</v>
      </c>
      <c r="N91" t="s">
        <v>23</v>
      </c>
      <c r="O91" t="s">
        <v>24</v>
      </c>
      <c r="P91" s="1">
        <v>45756.898449074077</v>
      </c>
      <c r="Q91" t="s">
        <v>39</v>
      </c>
      <c r="R91" t="s">
        <v>54</v>
      </c>
      <c r="S91" s="2">
        <v>45558</v>
      </c>
      <c r="T91" s="2">
        <v>45558</v>
      </c>
      <c r="U91" t="s">
        <v>54</v>
      </c>
      <c r="V91">
        <v>760</v>
      </c>
      <c r="W91" t="s">
        <v>28</v>
      </c>
      <c r="X91">
        <v>1</v>
      </c>
      <c r="AB91" t="str">
        <v>3DD.0078E1B4A4</v>
      </c>
      <c r="AD91">
        <v>0</v>
      </c>
    </row>
    <row r="92" spans="1:30" x14ac:dyDescent="0.25">
      <c r="A92">
        <v>0</v>
      </c>
      <c r="B92">
        <v>2</v>
      </c>
      <c r="C92" t="s">
        <v>517</v>
      </c>
      <c r="D92">
        <v>0</v>
      </c>
      <c r="E92" t="s">
        <v>477</v>
      </c>
      <c r="F92" s="2">
        <v>45558.604930555557</v>
      </c>
      <c r="G92" t="s">
        <v>369</v>
      </c>
      <c r="H92" t="s">
        <v>370</v>
      </c>
      <c r="I92">
        <v>3</v>
      </c>
      <c r="J92" t="s">
        <v>20</v>
      </c>
      <c r="K92">
        <v>2</v>
      </c>
      <c r="L92" t="s">
        <v>21</v>
      </c>
      <c r="M92" t="s">
        <v>22</v>
      </c>
      <c r="N92" t="s">
        <v>23</v>
      </c>
      <c r="O92" t="s">
        <v>29</v>
      </c>
      <c r="P92" s="1">
        <v>45757.648217592592</v>
      </c>
      <c r="Q92" t="s">
        <v>36</v>
      </c>
      <c r="R92" t="s">
        <v>54</v>
      </c>
      <c r="S92" s="2">
        <v>45558</v>
      </c>
      <c r="T92" s="2">
        <v>45558</v>
      </c>
      <c r="U92" t="s">
        <v>54</v>
      </c>
      <c r="V92">
        <v>760</v>
      </c>
      <c r="W92" t="s">
        <v>28</v>
      </c>
      <c r="X92">
        <v>1</v>
      </c>
      <c r="AB92" t="str">
        <v>3DD.0078E1B4C5</v>
      </c>
      <c r="AD92">
        <v>0</v>
      </c>
    </row>
    <row r="93" spans="1:30" x14ac:dyDescent="0.25">
      <c r="A93">
        <v>1</v>
      </c>
      <c r="B93">
        <v>1</v>
      </c>
      <c r="C93" t="s">
        <v>517</v>
      </c>
      <c r="D93">
        <v>0</v>
      </c>
      <c r="E93" t="s">
        <v>477</v>
      </c>
      <c r="F93" s="2">
        <v>45559.582048611112</v>
      </c>
      <c r="G93" t="s">
        <v>371</v>
      </c>
      <c r="H93" t="s">
        <v>365</v>
      </c>
      <c r="I93">
        <v>3</v>
      </c>
      <c r="J93" t="s">
        <v>20</v>
      </c>
      <c r="K93">
        <v>2</v>
      </c>
      <c r="L93" t="s">
        <v>21</v>
      </c>
      <c r="M93" t="s">
        <v>22</v>
      </c>
      <c r="N93" t="s">
        <v>23</v>
      </c>
      <c r="O93" t="s">
        <v>29</v>
      </c>
      <c r="P93" s="1">
        <v>45739.864074074074</v>
      </c>
      <c r="Q93" t="s">
        <v>36</v>
      </c>
      <c r="R93" t="s">
        <v>54</v>
      </c>
      <c r="S93" s="2">
        <v>45559</v>
      </c>
      <c r="T93" s="2">
        <v>45559</v>
      </c>
      <c r="U93" t="s">
        <v>54</v>
      </c>
      <c r="V93">
        <v>810</v>
      </c>
      <c r="W93" t="s">
        <v>28</v>
      </c>
      <c r="X93">
        <v>1</v>
      </c>
      <c r="AB93" t="str">
        <v>3DD.0078E1B4CE</v>
      </c>
      <c r="AD93">
        <v>0</v>
      </c>
    </row>
    <row r="94" spans="1:30" x14ac:dyDescent="0.25">
      <c r="A94">
        <v>1</v>
      </c>
      <c r="B94">
        <v>1</v>
      </c>
      <c r="C94" t="s">
        <v>517</v>
      </c>
      <c r="D94">
        <v>0</v>
      </c>
      <c r="E94" t="s">
        <v>477</v>
      </c>
      <c r="F94" s="2">
        <v>45559.650763888887</v>
      </c>
      <c r="G94" t="s">
        <v>372</v>
      </c>
      <c r="H94" t="s">
        <v>365</v>
      </c>
      <c r="I94">
        <v>3</v>
      </c>
      <c r="J94" t="s">
        <v>20</v>
      </c>
      <c r="K94">
        <v>2</v>
      </c>
      <c r="L94" t="s">
        <v>21</v>
      </c>
      <c r="M94" t="s">
        <v>22</v>
      </c>
      <c r="N94" t="s">
        <v>23</v>
      </c>
      <c r="O94" t="s">
        <v>24</v>
      </c>
      <c r="P94" s="1">
        <v>45740.188171296293</v>
      </c>
      <c r="Q94" t="s">
        <v>39</v>
      </c>
      <c r="R94" t="s">
        <v>54</v>
      </c>
      <c r="S94" s="2">
        <v>45559</v>
      </c>
      <c r="T94" s="2">
        <v>45559</v>
      </c>
      <c r="U94" t="s">
        <v>54</v>
      </c>
      <c r="V94">
        <v>810</v>
      </c>
      <c r="W94" t="s">
        <v>28</v>
      </c>
      <c r="X94">
        <v>1</v>
      </c>
      <c r="AB94" t="str">
        <v>3DD.0078E1B505</v>
      </c>
      <c r="AD94">
        <v>1</v>
      </c>
    </row>
    <row r="95" spans="1:30" x14ac:dyDescent="0.25">
      <c r="A95">
        <v>0</v>
      </c>
      <c r="B95">
        <v>2</v>
      </c>
      <c r="C95" t="s">
        <v>517</v>
      </c>
      <c r="D95">
        <v>0</v>
      </c>
      <c r="E95" t="s">
        <v>477</v>
      </c>
      <c r="F95" s="2">
        <v>45559.650763888887</v>
      </c>
      <c r="G95" t="s">
        <v>372</v>
      </c>
      <c r="H95" t="s">
        <v>365</v>
      </c>
      <c r="I95">
        <v>3</v>
      </c>
      <c r="J95" t="s">
        <v>20</v>
      </c>
      <c r="K95">
        <v>2</v>
      </c>
      <c r="L95" t="s">
        <v>21</v>
      </c>
      <c r="M95" t="s">
        <v>22</v>
      </c>
      <c r="N95" t="s">
        <v>23</v>
      </c>
      <c r="O95" t="s">
        <v>29</v>
      </c>
      <c r="P95" s="1">
        <v>45740.42496527778</v>
      </c>
      <c r="Q95" t="s">
        <v>30</v>
      </c>
      <c r="R95" t="s">
        <v>54</v>
      </c>
      <c r="S95" s="2">
        <v>45559</v>
      </c>
      <c r="T95" s="2">
        <v>45559</v>
      </c>
      <c r="U95" t="s">
        <v>54</v>
      </c>
      <c r="V95">
        <v>810</v>
      </c>
      <c r="W95" t="s">
        <v>28</v>
      </c>
      <c r="X95">
        <v>1</v>
      </c>
      <c r="AB95" t="str">
        <v>3DD.0078E1B507</v>
      </c>
      <c r="AD95">
        <v>0</v>
      </c>
    </row>
    <row r="96" spans="1:30" x14ac:dyDescent="0.25">
      <c r="A96">
        <v>0</v>
      </c>
      <c r="B96">
        <v>3</v>
      </c>
      <c r="C96" t="s">
        <v>517</v>
      </c>
      <c r="D96">
        <v>0</v>
      </c>
      <c r="E96" t="s">
        <v>477</v>
      </c>
      <c r="F96" s="2">
        <v>45559.650763888887</v>
      </c>
      <c r="G96" t="s">
        <v>372</v>
      </c>
      <c r="H96" t="s">
        <v>365</v>
      </c>
      <c r="I96">
        <v>3</v>
      </c>
      <c r="J96" t="s">
        <v>20</v>
      </c>
      <c r="K96">
        <v>2</v>
      </c>
      <c r="L96" t="s">
        <v>21</v>
      </c>
      <c r="M96" t="s">
        <v>22</v>
      </c>
      <c r="N96" t="s">
        <v>23</v>
      </c>
      <c r="O96" t="s">
        <v>29</v>
      </c>
      <c r="P96" s="1">
        <v>45740.424988425926</v>
      </c>
      <c r="Q96" t="s">
        <v>56</v>
      </c>
      <c r="R96" t="s">
        <v>54</v>
      </c>
      <c r="S96" s="2">
        <v>45559</v>
      </c>
      <c r="T96" s="2">
        <v>45559</v>
      </c>
      <c r="U96" t="s">
        <v>54</v>
      </c>
      <c r="V96">
        <v>810</v>
      </c>
      <c r="W96" t="s">
        <v>28</v>
      </c>
      <c r="X96">
        <v>1</v>
      </c>
      <c r="AB96" t="str">
        <v>3DD.0078E1B519</v>
      </c>
      <c r="AD96">
        <v>0</v>
      </c>
    </row>
    <row r="97" spans="1:30" x14ac:dyDescent="0.25">
      <c r="A97">
        <v>1</v>
      </c>
      <c r="B97">
        <v>1</v>
      </c>
      <c r="C97" t="s">
        <v>517</v>
      </c>
      <c r="D97">
        <v>0</v>
      </c>
      <c r="E97" t="s">
        <v>477</v>
      </c>
      <c r="F97" s="2">
        <v>45559.592268518521</v>
      </c>
      <c r="G97" t="s">
        <v>373</v>
      </c>
      <c r="H97" t="s">
        <v>365</v>
      </c>
      <c r="I97">
        <v>3</v>
      </c>
      <c r="J97" t="s">
        <v>20</v>
      </c>
      <c r="K97">
        <v>2</v>
      </c>
      <c r="L97" t="s">
        <v>21</v>
      </c>
      <c r="M97" t="s">
        <v>22</v>
      </c>
      <c r="N97" t="s">
        <v>23</v>
      </c>
      <c r="O97" t="s">
        <v>24</v>
      </c>
      <c r="P97" s="1">
        <v>45747.311678240738</v>
      </c>
      <c r="Q97" t="s">
        <v>39</v>
      </c>
      <c r="R97" t="s">
        <v>54</v>
      </c>
      <c r="S97" s="2">
        <v>45559</v>
      </c>
      <c r="T97" s="2">
        <v>45559</v>
      </c>
      <c r="U97" t="s">
        <v>54</v>
      </c>
      <c r="V97">
        <v>800</v>
      </c>
      <c r="W97" t="s">
        <v>28</v>
      </c>
      <c r="X97">
        <v>1</v>
      </c>
      <c r="AB97" t="str">
        <v>3DD.0078E1B52A</v>
      </c>
      <c r="AD97">
        <v>1</v>
      </c>
    </row>
    <row r="98" spans="1:30" x14ac:dyDescent="0.25">
      <c r="A98">
        <v>0</v>
      </c>
      <c r="B98">
        <v>2</v>
      </c>
      <c r="C98" t="s">
        <v>517</v>
      </c>
      <c r="D98">
        <v>0</v>
      </c>
      <c r="E98" t="s">
        <v>477</v>
      </c>
      <c r="F98" s="2">
        <v>45559.592268518521</v>
      </c>
      <c r="G98" t="s">
        <v>373</v>
      </c>
      <c r="H98" t="s">
        <v>365</v>
      </c>
      <c r="I98">
        <v>3</v>
      </c>
      <c r="J98" t="s">
        <v>20</v>
      </c>
      <c r="K98">
        <v>2</v>
      </c>
      <c r="L98" t="s">
        <v>21</v>
      </c>
      <c r="M98" t="s">
        <v>22</v>
      </c>
      <c r="N98" t="s">
        <v>23</v>
      </c>
      <c r="O98" t="s">
        <v>29</v>
      </c>
      <c r="P98" s="1">
        <v>45747.482291666667</v>
      </c>
      <c r="Q98" t="s">
        <v>78</v>
      </c>
      <c r="R98" t="s">
        <v>54</v>
      </c>
      <c r="S98" s="2">
        <v>45559</v>
      </c>
      <c r="T98" s="2">
        <v>45559</v>
      </c>
      <c r="U98" t="s">
        <v>54</v>
      </c>
      <c r="V98">
        <v>800</v>
      </c>
      <c r="W98" t="s">
        <v>28</v>
      </c>
      <c r="X98">
        <v>1</v>
      </c>
      <c r="AB98" t="str">
        <v>3DD.0078E1B542</v>
      </c>
      <c r="AD98">
        <v>0</v>
      </c>
    </row>
    <row r="99" spans="1:30" x14ac:dyDescent="0.25">
      <c r="A99">
        <v>1</v>
      </c>
      <c r="B99">
        <v>1</v>
      </c>
      <c r="C99" t="s">
        <v>517</v>
      </c>
      <c r="D99">
        <v>0</v>
      </c>
      <c r="E99" t="s">
        <v>477</v>
      </c>
      <c r="F99" s="2">
        <v>45563.625717592593</v>
      </c>
      <c r="G99" t="s">
        <v>374</v>
      </c>
      <c r="H99" t="s">
        <v>375</v>
      </c>
      <c r="I99">
        <v>3</v>
      </c>
      <c r="J99" t="s">
        <v>20</v>
      </c>
      <c r="K99">
        <v>2</v>
      </c>
      <c r="L99" t="s">
        <v>21</v>
      </c>
      <c r="M99" t="s">
        <v>22</v>
      </c>
      <c r="N99" t="s">
        <v>23</v>
      </c>
      <c r="O99" t="s">
        <v>29</v>
      </c>
      <c r="P99" s="1">
        <v>45727.898321759261</v>
      </c>
      <c r="Q99" t="s">
        <v>76</v>
      </c>
      <c r="R99" t="s">
        <v>54</v>
      </c>
      <c r="S99" s="2">
        <v>45563</v>
      </c>
      <c r="T99" s="2">
        <v>45563</v>
      </c>
      <c r="U99" t="s">
        <v>54</v>
      </c>
      <c r="V99">
        <v>820</v>
      </c>
      <c r="W99" t="s">
        <v>28</v>
      </c>
      <c r="X99">
        <v>1</v>
      </c>
      <c r="AB99" t="str">
        <v>3DD.0078E1B55D</v>
      </c>
      <c r="AD99">
        <v>1</v>
      </c>
    </row>
    <row r="100" spans="1:30" x14ac:dyDescent="0.25">
      <c r="A100">
        <v>1</v>
      </c>
      <c r="B100">
        <v>1</v>
      </c>
      <c r="C100" t="s">
        <v>517</v>
      </c>
      <c r="D100">
        <v>0</v>
      </c>
      <c r="E100" t="s">
        <v>477</v>
      </c>
      <c r="F100" s="2">
        <v>45563.607569444444</v>
      </c>
      <c r="G100" t="s">
        <v>376</v>
      </c>
      <c r="H100" t="s">
        <v>375</v>
      </c>
      <c r="I100">
        <v>3</v>
      </c>
      <c r="J100" t="s">
        <v>20</v>
      </c>
      <c r="K100">
        <v>2</v>
      </c>
      <c r="L100" t="s">
        <v>21</v>
      </c>
      <c r="M100" t="s">
        <v>22</v>
      </c>
      <c r="N100" t="s">
        <v>23</v>
      </c>
      <c r="O100" t="s">
        <v>29</v>
      </c>
      <c r="P100" s="1">
        <v>45731.246886574074</v>
      </c>
      <c r="Q100" t="s">
        <v>56</v>
      </c>
      <c r="R100" t="s">
        <v>54</v>
      </c>
      <c r="S100" s="2">
        <v>45563</v>
      </c>
      <c r="T100" s="2">
        <v>45563</v>
      </c>
      <c r="U100" t="s">
        <v>54</v>
      </c>
      <c r="V100">
        <v>800</v>
      </c>
      <c r="W100" t="s">
        <v>28</v>
      </c>
      <c r="X100">
        <v>1</v>
      </c>
      <c r="AB100" t="str">
        <v>3DD.0078E1B562</v>
      </c>
      <c r="AD100">
        <v>0</v>
      </c>
    </row>
    <row r="101" spans="1:30" x14ac:dyDescent="0.25">
      <c r="A101">
        <v>1</v>
      </c>
      <c r="B101">
        <v>1</v>
      </c>
      <c r="C101" t="s">
        <v>517</v>
      </c>
      <c r="D101">
        <v>0</v>
      </c>
      <c r="E101" t="s">
        <v>477</v>
      </c>
      <c r="F101" s="2">
        <v>45564.420312499999</v>
      </c>
      <c r="G101" t="s">
        <v>377</v>
      </c>
      <c r="H101" t="s">
        <v>378</v>
      </c>
      <c r="I101">
        <v>3</v>
      </c>
      <c r="J101" t="s">
        <v>20</v>
      </c>
      <c r="K101">
        <v>2</v>
      </c>
      <c r="L101" t="s">
        <v>21</v>
      </c>
      <c r="M101" t="s">
        <v>22</v>
      </c>
      <c r="N101" t="s">
        <v>23</v>
      </c>
      <c r="O101" t="s">
        <v>29</v>
      </c>
      <c r="P101" s="1">
        <v>45730.108599537038</v>
      </c>
      <c r="Q101" t="s">
        <v>36</v>
      </c>
      <c r="R101" t="s">
        <v>54</v>
      </c>
      <c r="S101" s="2">
        <v>45564</v>
      </c>
      <c r="T101" s="2">
        <v>45564</v>
      </c>
      <c r="U101" t="s">
        <v>54</v>
      </c>
      <c r="V101">
        <v>830</v>
      </c>
      <c r="W101" t="s">
        <v>28</v>
      </c>
      <c r="X101">
        <v>1</v>
      </c>
      <c r="AB101" t="str">
        <v>3DD.0078E1B57C</v>
      </c>
      <c r="AD101">
        <v>0</v>
      </c>
    </row>
    <row r="102" spans="1:30" x14ac:dyDescent="0.25">
      <c r="A102">
        <v>1</v>
      </c>
      <c r="B102">
        <v>1</v>
      </c>
      <c r="C102" t="s">
        <v>517</v>
      </c>
      <c r="D102">
        <v>0</v>
      </c>
      <c r="E102" t="s">
        <v>477</v>
      </c>
      <c r="F102" s="2">
        <v>45564.445289351854</v>
      </c>
      <c r="G102" t="s">
        <v>379</v>
      </c>
      <c r="H102" t="s">
        <v>378</v>
      </c>
      <c r="I102">
        <v>3</v>
      </c>
      <c r="J102" t="s">
        <v>20</v>
      </c>
      <c r="K102">
        <v>2</v>
      </c>
      <c r="L102" t="s">
        <v>21</v>
      </c>
      <c r="M102" t="s">
        <v>22</v>
      </c>
      <c r="N102" t="s">
        <v>23</v>
      </c>
      <c r="O102" t="s">
        <v>24</v>
      </c>
      <c r="P102" s="1">
        <v>45730.870405092595</v>
      </c>
      <c r="Q102" t="s">
        <v>59</v>
      </c>
      <c r="R102" t="s">
        <v>54</v>
      </c>
      <c r="S102" s="2">
        <v>45564</v>
      </c>
      <c r="T102" s="2">
        <v>45564</v>
      </c>
      <c r="U102" t="s">
        <v>54</v>
      </c>
      <c r="V102">
        <v>810</v>
      </c>
      <c r="W102" t="s">
        <v>28</v>
      </c>
      <c r="X102">
        <v>1</v>
      </c>
      <c r="AB102" t="str">
        <v>3DD.0078E1B58B</v>
      </c>
      <c r="AD102">
        <v>1</v>
      </c>
    </row>
    <row r="103" spans="1:30" x14ac:dyDescent="0.25">
      <c r="A103">
        <v>0</v>
      </c>
      <c r="B103">
        <v>2</v>
      </c>
      <c r="C103" t="s">
        <v>517</v>
      </c>
      <c r="D103">
        <v>0</v>
      </c>
      <c r="E103" t="s">
        <v>477</v>
      </c>
      <c r="F103" s="2">
        <v>45564.445289351854</v>
      </c>
      <c r="G103" t="s">
        <v>379</v>
      </c>
      <c r="H103" t="s">
        <v>378</v>
      </c>
      <c r="I103">
        <v>3</v>
      </c>
      <c r="J103" t="s">
        <v>20</v>
      </c>
      <c r="K103">
        <v>2</v>
      </c>
      <c r="L103" t="s">
        <v>21</v>
      </c>
      <c r="M103" t="s">
        <v>22</v>
      </c>
      <c r="N103" t="s">
        <v>23</v>
      </c>
      <c r="O103" t="s">
        <v>29</v>
      </c>
      <c r="P103" s="1">
        <v>45731.044560185182</v>
      </c>
      <c r="Q103" t="s">
        <v>36</v>
      </c>
      <c r="R103" t="s">
        <v>54</v>
      </c>
      <c r="S103" s="2">
        <v>45564</v>
      </c>
      <c r="T103" s="2">
        <v>45564</v>
      </c>
      <c r="U103" t="s">
        <v>54</v>
      </c>
      <c r="V103">
        <v>810</v>
      </c>
      <c r="W103" t="s">
        <v>28</v>
      </c>
      <c r="X103">
        <v>1</v>
      </c>
      <c r="AB103" t="str">
        <v>3DD.0078E1B59E</v>
      </c>
      <c r="AD103">
        <v>0</v>
      </c>
    </row>
    <row r="104" spans="1:30" x14ac:dyDescent="0.25">
      <c r="A104">
        <v>1</v>
      </c>
      <c r="B104">
        <v>1</v>
      </c>
      <c r="C104" t="s">
        <v>517</v>
      </c>
      <c r="D104">
        <v>0</v>
      </c>
      <c r="E104" t="s">
        <v>477</v>
      </c>
      <c r="F104" s="2">
        <v>45575.494363425925</v>
      </c>
      <c r="G104" t="s">
        <v>380</v>
      </c>
      <c r="H104" t="s">
        <v>381</v>
      </c>
      <c r="I104">
        <v>3</v>
      </c>
      <c r="J104" t="s">
        <v>20</v>
      </c>
      <c r="K104">
        <v>2</v>
      </c>
      <c r="L104" t="s">
        <v>21</v>
      </c>
      <c r="M104" t="s">
        <v>22</v>
      </c>
      <c r="N104" t="s">
        <v>23</v>
      </c>
      <c r="O104" t="s">
        <v>24</v>
      </c>
      <c r="P104" s="1">
        <v>45733.865416666667</v>
      </c>
      <c r="Q104" t="s">
        <v>65</v>
      </c>
      <c r="R104" t="s">
        <v>54</v>
      </c>
      <c r="S104" s="2">
        <v>45575</v>
      </c>
      <c r="T104" s="2">
        <v>45575</v>
      </c>
      <c r="U104" t="s">
        <v>54</v>
      </c>
      <c r="V104">
        <v>840</v>
      </c>
      <c r="W104" t="s">
        <v>28</v>
      </c>
      <c r="X104">
        <v>1</v>
      </c>
      <c r="AB104" t="str">
        <v>3DD.0078E1B5AB</v>
      </c>
      <c r="AD104">
        <v>1</v>
      </c>
    </row>
    <row r="105" spans="1:30" x14ac:dyDescent="0.25">
      <c r="A105">
        <v>0</v>
      </c>
      <c r="B105">
        <v>2</v>
      </c>
      <c r="C105" t="s">
        <v>517</v>
      </c>
      <c r="D105">
        <v>0</v>
      </c>
      <c r="E105" t="s">
        <v>477</v>
      </c>
      <c r="F105" s="2">
        <v>45575.494363425925</v>
      </c>
      <c r="G105" t="s">
        <v>380</v>
      </c>
      <c r="H105" t="s">
        <v>381</v>
      </c>
      <c r="I105">
        <v>3</v>
      </c>
      <c r="J105" t="s">
        <v>20</v>
      </c>
      <c r="K105">
        <v>2</v>
      </c>
      <c r="L105" t="s">
        <v>21</v>
      </c>
      <c r="M105" t="s">
        <v>22</v>
      </c>
      <c r="N105" t="s">
        <v>23</v>
      </c>
      <c r="O105" t="s">
        <v>29</v>
      </c>
      <c r="P105" s="1">
        <v>45734.148692129631</v>
      </c>
      <c r="Q105" t="s">
        <v>33</v>
      </c>
      <c r="R105" t="s">
        <v>54</v>
      </c>
      <c r="S105" s="2">
        <v>45575</v>
      </c>
      <c r="T105" s="2">
        <v>45575</v>
      </c>
      <c r="U105" t="s">
        <v>54</v>
      </c>
      <c r="V105">
        <v>840</v>
      </c>
      <c r="W105" t="s">
        <v>28</v>
      </c>
      <c r="X105">
        <v>1</v>
      </c>
      <c r="AB105" t="str">
        <v>3DD.0078E1B638</v>
      </c>
      <c r="AD105">
        <v>1</v>
      </c>
    </row>
    <row r="106" spans="1:30" x14ac:dyDescent="0.25">
      <c r="A106">
        <v>0</v>
      </c>
      <c r="B106">
        <v>3</v>
      </c>
      <c r="C106" t="s">
        <v>517</v>
      </c>
      <c r="D106">
        <v>0</v>
      </c>
      <c r="E106" t="s">
        <v>477</v>
      </c>
      <c r="F106" s="2">
        <v>45575.494363425925</v>
      </c>
      <c r="G106" t="s">
        <v>380</v>
      </c>
      <c r="H106" t="s">
        <v>381</v>
      </c>
      <c r="I106">
        <v>3</v>
      </c>
      <c r="J106" t="s">
        <v>20</v>
      </c>
      <c r="K106">
        <v>2</v>
      </c>
      <c r="L106" t="s">
        <v>21</v>
      </c>
      <c r="M106" t="s">
        <v>22</v>
      </c>
      <c r="N106" t="s">
        <v>23</v>
      </c>
      <c r="O106" t="s">
        <v>29</v>
      </c>
      <c r="P106" s="1">
        <v>45734.148715277777</v>
      </c>
      <c r="Q106" t="s">
        <v>36</v>
      </c>
      <c r="R106" t="s">
        <v>54</v>
      </c>
      <c r="S106" s="2">
        <v>45575</v>
      </c>
      <c r="T106" s="2">
        <v>45575</v>
      </c>
      <c r="U106" t="s">
        <v>54</v>
      </c>
      <c r="V106">
        <v>840</v>
      </c>
      <c r="W106" t="s">
        <v>28</v>
      </c>
      <c r="X106">
        <v>1</v>
      </c>
      <c r="AB106" t="str">
        <v>3DD.0078E1B643</v>
      </c>
      <c r="AD106">
        <v>0</v>
      </c>
    </row>
    <row r="107" spans="1:30" x14ac:dyDescent="0.25">
      <c r="A107">
        <v>1</v>
      </c>
      <c r="B107">
        <v>1</v>
      </c>
      <c r="C107" t="s">
        <v>517</v>
      </c>
      <c r="D107">
        <v>0</v>
      </c>
      <c r="E107" t="s">
        <v>477</v>
      </c>
      <c r="F107" s="2">
        <v>45575.466828703706</v>
      </c>
      <c r="G107" t="s">
        <v>382</v>
      </c>
      <c r="H107" t="s">
        <v>381</v>
      </c>
      <c r="I107">
        <v>3</v>
      </c>
      <c r="J107" t="s">
        <v>20</v>
      </c>
      <c r="K107">
        <v>2</v>
      </c>
      <c r="L107" t="s">
        <v>21</v>
      </c>
      <c r="M107" t="s">
        <v>22</v>
      </c>
      <c r="N107" t="s">
        <v>23</v>
      </c>
      <c r="O107" t="s">
        <v>29</v>
      </c>
      <c r="P107" s="1">
        <v>45754.880162037036</v>
      </c>
      <c r="Q107" t="s">
        <v>33</v>
      </c>
      <c r="R107" t="s">
        <v>54</v>
      </c>
      <c r="S107" s="2">
        <v>45575</v>
      </c>
      <c r="T107" s="2">
        <v>45575</v>
      </c>
      <c r="U107" t="s">
        <v>54</v>
      </c>
      <c r="V107">
        <v>800</v>
      </c>
      <c r="W107" t="s">
        <v>28</v>
      </c>
      <c r="X107">
        <v>1</v>
      </c>
      <c r="AB107" t="str">
        <v>3DD.0078E1B664</v>
      </c>
      <c r="AD107">
        <v>0</v>
      </c>
    </row>
    <row r="108" spans="1:30" x14ac:dyDescent="0.25">
      <c r="A108">
        <v>1</v>
      </c>
      <c r="B108">
        <v>1</v>
      </c>
      <c r="C108" t="s">
        <v>517</v>
      </c>
      <c r="D108">
        <v>0</v>
      </c>
      <c r="E108" t="s">
        <v>477</v>
      </c>
      <c r="F108" s="2">
        <v>45551.625416666669</v>
      </c>
      <c r="G108" t="s">
        <v>383</v>
      </c>
      <c r="H108" t="s">
        <v>384</v>
      </c>
      <c r="I108">
        <v>3</v>
      </c>
      <c r="J108" t="s">
        <v>20</v>
      </c>
      <c r="K108">
        <v>2</v>
      </c>
      <c r="L108" t="s">
        <v>21</v>
      </c>
      <c r="M108" t="s">
        <v>22</v>
      </c>
      <c r="N108" t="s">
        <v>23</v>
      </c>
      <c r="O108" t="s">
        <v>24</v>
      </c>
      <c r="P108" s="1">
        <v>45724.07508101852</v>
      </c>
      <c r="Q108" t="s">
        <v>76</v>
      </c>
      <c r="R108" t="s">
        <v>54</v>
      </c>
      <c r="S108" s="2">
        <v>45551</v>
      </c>
      <c r="T108" s="2">
        <v>45551</v>
      </c>
      <c r="U108" t="s">
        <v>54</v>
      </c>
      <c r="V108">
        <v>750</v>
      </c>
      <c r="W108" t="s">
        <v>28</v>
      </c>
      <c r="X108">
        <v>1</v>
      </c>
      <c r="AB108" t="str">
        <v>3DD.0078E1B69C</v>
      </c>
      <c r="AD108">
        <v>0</v>
      </c>
    </row>
    <row r="109" spans="1:30" x14ac:dyDescent="0.25">
      <c r="A109">
        <v>1</v>
      </c>
      <c r="B109">
        <v>1</v>
      </c>
      <c r="C109" t="s">
        <v>517</v>
      </c>
      <c r="D109">
        <v>0</v>
      </c>
      <c r="E109" t="s">
        <v>477</v>
      </c>
      <c r="F109" s="2">
        <v>45552.586539351854</v>
      </c>
      <c r="G109" t="s">
        <v>385</v>
      </c>
      <c r="H109" t="s">
        <v>386</v>
      </c>
      <c r="I109">
        <v>3</v>
      </c>
      <c r="J109" t="s">
        <v>20</v>
      </c>
      <c r="K109">
        <v>2</v>
      </c>
      <c r="L109" t="s">
        <v>21</v>
      </c>
      <c r="M109" t="s">
        <v>22</v>
      </c>
      <c r="N109" t="s">
        <v>23</v>
      </c>
      <c r="O109" t="s">
        <v>24</v>
      </c>
      <c r="P109" s="1">
        <v>45739.684699074074</v>
      </c>
      <c r="Q109" t="s">
        <v>76</v>
      </c>
      <c r="R109" t="s">
        <v>54</v>
      </c>
      <c r="S109" s="2">
        <v>45552</v>
      </c>
      <c r="T109" s="2">
        <v>45552</v>
      </c>
      <c r="U109" t="s">
        <v>54</v>
      </c>
      <c r="V109">
        <v>730</v>
      </c>
      <c r="W109" t="s">
        <v>28</v>
      </c>
      <c r="X109">
        <v>1</v>
      </c>
      <c r="AB109" t="str">
        <v>3DD.0078E1B7D7</v>
      </c>
      <c r="AD109">
        <v>0</v>
      </c>
    </row>
    <row r="110" spans="1:30" x14ac:dyDescent="0.25">
      <c r="A110">
        <v>0</v>
      </c>
      <c r="B110">
        <v>2</v>
      </c>
      <c r="C110" t="s">
        <v>517</v>
      </c>
      <c r="D110">
        <v>0</v>
      </c>
      <c r="E110" t="s">
        <v>477</v>
      </c>
      <c r="F110" s="2">
        <v>45552.586539351854</v>
      </c>
      <c r="G110" t="s">
        <v>385</v>
      </c>
      <c r="H110" t="s">
        <v>386</v>
      </c>
      <c r="I110">
        <v>3</v>
      </c>
      <c r="J110" t="s">
        <v>20</v>
      </c>
      <c r="K110">
        <v>2</v>
      </c>
      <c r="L110" t="s">
        <v>21</v>
      </c>
      <c r="M110" t="s">
        <v>22</v>
      </c>
      <c r="N110" t="s">
        <v>23</v>
      </c>
      <c r="O110" t="s">
        <v>29</v>
      </c>
      <c r="P110" s="1">
        <v>45739.855497685188</v>
      </c>
      <c r="Q110" t="s">
        <v>68</v>
      </c>
      <c r="R110" t="s">
        <v>54</v>
      </c>
      <c r="S110" s="2">
        <v>45552</v>
      </c>
      <c r="T110" s="2">
        <v>45552</v>
      </c>
      <c r="U110" t="s">
        <v>54</v>
      </c>
      <c r="V110">
        <v>730</v>
      </c>
      <c r="W110" t="s">
        <v>28</v>
      </c>
      <c r="X110">
        <v>1</v>
      </c>
      <c r="AB110" t="str">
        <v>3DD.0078E1B817</v>
      </c>
      <c r="AD110">
        <v>0</v>
      </c>
    </row>
    <row r="111" spans="1:30" x14ac:dyDescent="0.25">
      <c r="A111">
        <v>1</v>
      </c>
      <c r="B111">
        <v>1</v>
      </c>
      <c r="C111" t="s">
        <v>517</v>
      </c>
      <c r="D111">
        <v>0</v>
      </c>
      <c r="E111" t="s">
        <v>477</v>
      </c>
      <c r="F111" s="2">
        <v>45552.982789351852</v>
      </c>
      <c r="G111" t="s">
        <v>387</v>
      </c>
      <c r="H111" t="s">
        <v>386</v>
      </c>
      <c r="I111">
        <v>3</v>
      </c>
      <c r="J111" t="s">
        <v>20</v>
      </c>
      <c r="K111">
        <v>2</v>
      </c>
      <c r="L111" t="s">
        <v>21</v>
      </c>
      <c r="M111" t="s">
        <v>22</v>
      </c>
      <c r="N111" t="s">
        <v>23</v>
      </c>
      <c r="O111" t="s">
        <v>29</v>
      </c>
      <c r="P111" s="1">
        <v>45740.512523148151</v>
      </c>
      <c r="Q111" t="s">
        <v>30</v>
      </c>
      <c r="R111" t="s">
        <v>54</v>
      </c>
      <c r="S111" s="2">
        <v>45552</v>
      </c>
      <c r="T111" s="2">
        <v>45552</v>
      </c>
      <c r="U111" t="s">
        <v>54</v>
      </c>
      <c r="V111">
        <v>640</v>
      </c>
      <c r="W111" t="s">
        <v>28</v>
      </c>
      <c r="X111">
        <v>1</v>
      </c>
      <c r="AB111" t="str">
        <v>3DD.0078E1B829</v>
      </c>
      <c r="AD111">
        <v>0</v>
      </c>
    </row>
    <row r="112" spans="1:30" x14ac:dyDescent="0.25">
      <c r="A112">
        <v>0</v>
      </c>
      <c r="B112">
        <v>2</v>
      </c>
      <c r="C112" t="s">
        <v>517</v>
      </c>
      <c r="D112">
        <v>0</v>
      </c>
      <c r="E112" t="s">
        <v>477</v>
      </c>
      <c r="F112" s="2">
        <v>45552.982789351852</v>
      </c>
      <c r="G112" t="s">
        <v>387</v>
      </c>
      <c r="H112" t="s">
        <v>386</v>
      </c>
      <c r="I112">
        <v>3</v>
      </c>
      <c r="J112" t="s">
        <v>20</v>
      </c>
      <c r="K112">
        <v>2</v>
      </c>
      <c r="L112" t="s">
        <v>21</v>
      </c>
      <c r="M112" t="s">
        <v>22</v>
      </c>
      <c r="N112" t="s">
        <v>23</v>
      </c>
      <c r="O112" t="s">
        <v>29</v>
      </c>
      <c r="P112" s="1">
        <v>45740.51321759259</v>
      </c>
      <c r="Q112" t="s">
        <v>30</v>
      </c>
      <c r="R112" t="s">
        <v>54</v>
      </c>
      <c r="S112" s="2">
        <v>45552</v>
      </c>
      <c r="T112" s="2">
        <v>45552</v>
      </c>
      <c r="U112" t="s">
        <v>54</v>
      </c>
      <c r="V112">
        <v>640</v>
      </c>
      <c r="W112" t="s">
        <v>28</v>
      </c>
      <c r="X112">
        <v>1</v>
      </c>
      <c r="AB112" t="str">
        <v>3DD.0078E1B855</v>
      </c>
      <c r="AD112">
        <v>1</v>
      </c>
    </row>
    <row r="113" spans="1:30" x14ac:dyDescent="0.25">
      <c r="A113">
        <v>1</v>
      </c>
      <c r="B113">
        <v>1</v>
      </c>
      <c r="C113" t="s">
        <v>517</v>
      </c>
      <c r="D113">
        <v>0</v>
      </c>
      <c r="E113" t="s">
        <v>477</v>
      </c>
      <c r="F113" s="2">
        <v>45553.578252314815</v>
      </c>
      <c r="G113" t="s">
        <v>388</v>
      </c>
      <c r="H113" t="s">
        <v>389</v>
      </c>
      <c r="I113">
        <v>3</v>
      </c>
      <c r="J113" t="s">
        <v>20</v>
      </c>
      <c r="K113">
        <v>2</v>
      </c>
      <c r="L113" t="s">
        <v>21</v>
      </c>
      <c r="M113" t="s">
        <v>22</v>
      </c>
      <c r="N113" t="s">
        <v>23</v>
      </c>
      <c r="O113" t="s">
        <v>24</v>
      </c>
      <c r="P113" s="1">
        <v>45722.264849537038</v>
      </c>
      <c r="Q113" t="s">
        <v>78</v>
      </c>
      <c r="R113" t="s">
        <v>54</v>
      </c>
      <c r="S113" s="2">
        <v>45553</v>
      </c>
      <c r="T113" s="2">
        <v>45553</v>
      </c>
      <c r="U113" t="s">
        <v>54</v>
      </c>
      <c r="V113">
        <v>800</v>
      </c>
      <c r="W113" t="s">
        <v>28</v>
      </c>
      <c r="X113">
        <v>1</v>
      </c>
      <c r="AB113" t="str">
        <v>3DD.0078E1B86B</v>
      </c>
      <c r="AD113">
        <v>0</v>
      </c>
    </row>
    <row r="114" spans="1:30" x14ac:dyDescent="0.25">
      <c r="A114">
        <v>0</v>
      </c>
      <c r="B114">
        <v>2</v>
      </c>
      <c r="C114" t="s">
        <v>517</v>
      </c>
      <c r="D114">
        <v>0</v>
      </c>
      <c r="E114" t="s">
        <v>477</v>
      </c>
      <c r="F114" s="2">
        <v>45553.578252314815</v>
      </c>
      <c r="G114" t="s">
        <v>388</v>
      </c>
      <c r="H114" t="s">
        <v>389</v>
      </c>
      <c r="I114">
        <v>3</v>
      </c>
      <c r="J114" t="s">
        <v>20</v>
      </c>
      <c r="K114">
        <v>2</v>
      </c>
      <c r="L114" t="s">
        <v>21</v>
      </c>
      <c r="M114" t="s">
        <v>22</v>
      </c>
      <c r="N114" t="s">
        <v>23</v>
      </c>
      <c r="O114" t="s">
        <v>24</v>
      </c>
      <c r="P114" s="1">
        <v>45723.202534722222</v>
      </c>
      <c r="Q114" t="s">
        <v>25</v>
      </c>
      <c r="R114" t="s">
        <v>54</v>
      </c>
      <c r="S114" s="2">
        <v>45553</v>
      </c>
      <c r="T114" s="2">
        <v>45553</v>
      </c>
      <c r="U114" t="s">
        <v>54</v>
      </c>
      <c r="V114">
        <v>800</v>
      </c>
      <c r="W114" t="s">
        <v>28</v>
      </c>
      <c r="X114">
        <v>1</v>
      </c>
      <c r="AB114" t="str">
        <v>3DD.0078E1B8BE</v>
      </c>
      <c r="AD114">
        <v>0</v>
      </c>
    </row>
    <row r="115" spans="1:30" x14ac:dyDescent="0.25">
      <c r="A115">
        <v>0</v>
      </c>
      <c r="B115">
        <v>3</v>
      </c>
      <c r="C115" t="s">
        <v>517</v>
      </c>
      <c r="D115">
        <v>0</v>
      </c>
      <c r="E115" t="s">
        <v>477</v>
      </c>
      <c r="F115" s="2">
        <v>45553.578252314815</v>
      </c>
      <c r="G115" t="s">
        <v>388</v>
      </c>
      <c r="H115" t="s">
        <v>389</v>
      </c>
      <c r="I115">
        <v>3</v>
      </c>
      <c r="J115" t="s">
        <v>20</v>
      </c>
      <c r="K115">
        <v>2</v>
      </c>
      <c r="L115" t="s">
        <v>21</v>
      </c>
      <c r="M115" t="s">
        <v>22</v>
      </c>
      <c r="N115" t="s">
        <v>23</v>
      </c>
      <c r="O115" t="s">
        <v>29</v>
      </c>
      <c r="P115" s="1">
        <v>45728.862488425926</v>
      </c>
      <c r="Q115" t="s">
        <v>36</v>
      </c>
      <c r="R115" t="s">
        <v>54</v>
      </c>
      <c r="S115" s="2">
        <v>45553</v>
      </c>
      <c r="T115" s="2">
        <v>45553</v>
      </c>
      <c r="U115" t="s">
        <v>54</v>
      </c>
      <c r="V115">
        <v>800</v>
      </c>
      <c r="W115" t="s">
        <v>28</v>
      </c>
      <c r="X115">
        <v>1</v>
      </c>
      <c r="AB115" t="str">
        <v>3DD.0078E1B909</v>
      </c>
      <c r="AD115">
        <v>1</v>
      </c>
    </row>
    <row r="116" spans="1:30" x14ac:dyDescent="0.25">
      <c r="A116">
        <v>1</v>
      </c>
      <c r="B116">
        <v>1</v>
      </c>
      <c r="C116" t="s">
        <v>517</v>
      </c>
      <c r="D116">
        <v>0</v>
      </c>
      <c r="E116" t="s">
        <v>477</v>
      </c>
      <c r="F116" s="2">
        <v>45553.499444444446</v>
      </c>
      <c r="G116" t="s">
        <v>390</v>
      </c>
      <c r="H116" t="s">
        <v>389</v>
      </c>
      <c r="I116">
        <v>3</v>
      </c>
      <c r="J116" t="s">
        <v>20</v>
      </c>
      <c r="K116">
        <v>2</v>
      </c>
      <c r="L116" t="s">
        <v>21</v>
      </c>
      <c r="M116" t="s">
        <v>22</v>
      </c>
      <c r="N116" t="s">
        <v>23</v>
      </c>
      <c r="O116" t="s">
        <v>24</v>
      </c>
      <c r="P116" s="1">
        <v>45740.591087962966</v>
      </c>
      <c r="Q116" t="s">
        <v>39</v>
      </c>
      <c r="R116" t="s">
        <v>54</v>
      </c>
      <c r="S116" s="2">
        <v>45553</v>
      </c>
      <c r="T116" s="2">
        <v>45553</v>
      </c>
      <c r="U116" t="s">
        <v>54</v>
      </c>
      <c r="V116">
        <v>780</v>
      </c>
      <c r="W116" t="s">
        <v>28</v>
      </c>
      <c r="X116">
        <v>1</v>
      </c>
      <c r="AB116" t="str">
        <v>3DD.0078E1B90A</v>
      </c>
      <c r="AD116">
        <v>1</v>
      </c>
    </row>
    <row r="117" spans="1:30" x14ac:dyDescent="0.25">
      <c r="A117">
        <v>0</v>
      </c>
      <c r="B117">
        <v>2</v>
      </c>
      <c r="C117" t="s">
        <v>517</v>
      </c>
      <c r="D117">
        <v>0</v>
      </c>
      <c r="E117" t="s">
        <v>477</v>
      </c>
      <c r="F117" s="2">
        <v>45553.499444444446</v>
      </c>
      <c r="G117" t="s">
        <v>390</v>
      </c>
      <c r="H117" t="s">
        <v>389</v>
      </c>
      <c r="I117">
        <v>3</v>
      </c>
      <c r="J117" t="s">
        <v>20</v>
      </c>
      <c r="K117">
        <v>2</v>
      </c>
      <c r="L117" t="s">
        <v>21</v>
      </c>
      <c r="M117" t="s">
        <v>22</v>
      </c>
      <c r="N117" t="s">
        <v>23</v>
      </c>
      <c r="O117" t="s">
        <v>29</v>
      </c>
      <c r="P117" s="1">
        <v>45740.755868055552</v>
      </c>
      <c r="Q117" t="s">
        <v>33</v>
      </c>
      <c r="R117" t="s">
        <v>54</v>
      </c>
      <c r="S117" s="2">
        <v>45553</v>
      </c>
      <c r="T117" s="2">
        <v>45553</v>
      </c>
      <c r="U117" t="s">
        <v>54</v>
      </c>
      <c r="V117">
        <v>780</v>
      </c>
      <c r="W117" t="s">
        <v>28</v>
      </c>
      <c r="X117">
        <v>1</v>
      </c>
      <c r="AB117" t="str">
        <v>3DD.0078E1B930</v>
      </c>
      <c r="AD117">
        <v>0</v>
      </c>
    </row>
    <row r="118" spans="1:30" x14ac:dyDescent="0.25">
      <c r="A118">
        <v>1</v>
      </c>
      <c r="B118">
        <v>1</v>
      </c>
      <c r="C118" t="s">
        <v>517</v>
      </c>
      <c r="D118">
        <v>0</v>
      </c>
      <c r="E118" t="s">
        <v>477</v>
      </c>
      <c r="F118" s="2">
        <v>45555.486134259256</v>
      </c>
      <c r="G118" t="s">
        <v>391</v>
      </c>
      <c r="H118" t="s">
        <v>392</v>
      </c>
      <c r="I118">
        <v>3</v>
      </c>
      <c r="J118" t="s">
        <v>20</v>
      </c>
      <c r="K118">
        <v>2</v>
      </c>
      <c r="L118" t="s">
        <v>21</v>
      </c>
      <c r="M118" t="s">
        <v>22</v>
      </c>
      <c r="N118" t="s">
        <v>23</v>
      </c>
      <c r="O118" t="s">
        <v>29</v>
      </c>
      <c r="P118" s="1">
        <v>45750.656712962962</v>
      </c>
      <c r="Q118" t="s">
        <v>56</v>
      </c>
      <c r="R118" t="s">
        <v>54</v>
      </c>
      <c r="S118" s="2">
        <v>45555</v>
      </c>
      <c r="T118" s="2">
        <v>45555</v>
      </c>
      <c r="U118" t="s">
        <v>54</v>
      </c>
      <c r="V118">
        <v>820</v>
      </c>
      <c r="W118" t="s">
        <v>28</v>
      </c>
      <c r="X118">
        <v>1</v>
      </c>
      <c r="AB118" t="str">
        <v>3DD.0078E1B93E</v>
      </c>
      <c r="AD118">
        <v>0</v>
      </c>
    </row>
    <row r="119" spans="1:30" x14ac:dyDescent="0.25">
      <c r="A119">
        <v>1</v>
      </c>
      <c r="B119">
        <v>1</v>
      </c>
      <c r="C119" t="s">
        <v>517</v>
      </c>
      <c r="D119">
        <v>0</v>
      </c>
      <c r="E119" t="s">
        <v>477</v>
      </c>
      <c r="F119" s="2">
        <v>45555.513298611113</v>
      </c>
      <c r="G119" t="s">
        <v>393</v>
      </c>
      <c r="H119" t="s">
        <v>392</v>
      </c>
      <c r="I119">
        <v>3</v>
      </c>
      <c r="J119" t="s">
        <v>20</v>
      </c>
      <c r="K119">
        <v>2</v>
      </c>
      <c r="L119" t="s">
        <v>21</v>
      </c>
      <c r="M119" t="s">
        <v>22</v>
      </c>
      <c r="N119" t="s">
        <v>23</v>
      </c>
      <c r="O119" t="s">
        <v>24</v>
      </c>
      <c r="P119" s="1">
        <v>45741.470914351848</v>
      </c>
      <c r="Q119" t="s">
        <v>39</v>
      </c>
      <c r="R119" t="s">
        <v>54</v>
      </c>
      <c r="S119" s="2">
        <v>45555</v>
      </c>
      <c r="T119" s="2">
        <v>45555</v>
      </c>
      <c r="U119" t="s">
        <v>54</v>
      </c>
      <c r="V119">
        <v>780</v>
      </c>
      <c r="W119" t="s">
        <v>28</v>
      </c>
      <c r="X119">
        <v>1</v>
      </c>
      <c r="AB119" t="str">
        <v>3DD.0078E1B968</v>
      </c>
      <c r="AD119">
        <v>0</v>
      </c>
    </row>
    <row r="120" spans="1:30" x14ac:dyDescent="0.25">
      <c r="A120">
        <v>0</v>
      </c>
      <c r="B120">
        <v>2</v>
      </c>
      <c r="C120" t="s">
        <v>517</v>
      </c>
      <c r="D120">
        <v>0</v>
      </c>
      <c r="E120" t="s">
        <v>477</v>
      </c>
      <c r="F120" s="2">
        <v>45555.513298611113</v>
      </c>
      <c r="G120" t="s">
        <v>393</v>
      </c>
      <c r="H120" t="s">
        <v>392</v>
      </c>
      <c r="I120">
        <v>3</v>
      </c>
      <c r="J120" t="s">
        <v>20</v>
      </c>
      <c r="K120">
        <v>2</v>
      </c>
      <c r="L120" t="s">
        <v>21</v>
      </c>
      <c r="M120" t="s">
        <v>22</v>
      </c>
      <c r="N120" t="s">
        <v>23</v>
      </c>
      <c r="O120" t="s">
        <v>29</v>
      </c>
      <c r="P120" s="1">
        <v>45741.668009259258</v>
      </c>
      <c r="Q120" t="s">
        <v>33</v>
      </c>
      <c r="R120" t="s">
        <v>54</v>
      </c>
      <c r="S120" s="2">
        <v>45555</v>
      </c>
      <c r="T120" s="2">
        <v>45555</v>
      </c>
      <c r="U120" t="s">
        <v>54</v>
      </c>
      <c r="V120">
        <v>780</v>
      </c>
      <c r="W120" t="s">
        <v>28</v>
      </c>
      <c r="X120">
        <v>1</v>
      </c>
      <c r="AB120" t="str">
        <v>3DD.0078E1B970</v>
      </c>
      <c r="AD120">
        <v>0</v>
      </c>
    </row>
    <row r="121" spans="1:30" x14ac:dyDescent="0.25">
      <c r="A121">
        <v>1</v>
      </c>
      <c r="B121">
        <v>1</v>
      </c>
      <c r="C121" t="s">
        <v>517</v>
      </c>
      <c r="D121">
        <v>0</v>
      </c>
      <c r="E121" t="s">
        <v>477</v>
      </c>
      <c r="F121" s="2">
        <v>45558.431597222225</v>
      </c>
      <c r="G121" t="s">
        <v>394</v>
      </c>
      <c r="H121" t="s">
        <v>370</v>
      </c>
      <c r="I121">
        <v>3</v>
      </c>
      <c r="J121" t="s">
        <v>20</v>
      </c>
      <c r="K121">
        <v>2</v>
      </c>
      <c r="L121" t="s">
        <v>21</v>
      </c>
      <c r="M121" t="s">
        <v>22</v>
      </c>
      <c r="N121" t="s">
        <v>23</v>
      </c>
      <c r="O121" t="s">
        <v>29</v>
      </c>
      <c r="P121" s="1">
        <v>45739.821504629632</v>
      </c>
      <c r="Q121" t="s">
        <v>33</v>
      </c>
      <c r="R121" t="s">
        <v>54</v>
      </c>
      <c r="S121" s="2">
        <v>45558</v>
      </c>
      <c r="T121" s="2">
        <v>45558</v>
      </c>
      <c r="U121" t="s">
        <v>54</v>
      </c>
      <c r="V121">
        <v>800</v>
      </c>
      <c r="W121" t="s">
        <v>28</v>
      </c>
      <c r="X121">
        <v>1</v>
      </c>
      <c r="AB121" t="str">
        <v>3DD.0078E1B992</v>
      </c>
      <c r="AD121">
        <v>0</v>
      </c>
    </row>
    <row r="122" spans="1:30" x14ac:dyDescent="0.25">
      <c r="A122">
        <v>1</v>
      </c>
      <c r="B122">
        <v>1</v>
      </c>
      <c r="C122" t="s">
        <v>517</v>
      </c>
      <c r="D122">
        <v>0</v>
      </c>
      <c r="E122" t="s">
        <v>477</v>
      </c>
      <c r="F122" s="2">
        <v>45558.502939814818</v>
      </c>
      <c r="G122" t="s">
        <v>395</v>
      </c>
      <c r="H122" t="s">
        <v>370</v>
      </c>
      <c r="I122">
        <v>3</v>
      </c>
      <c r="J122" t="s">
        <v>20</v>
      </c>
      <c r="K122">
        <v>2</v>
      </c>
      <c r="L122" t="s">
        <v>21</v>
      </c>
      <c r="M122" t="s">
        <v>22</v>
      </c>
      <c r="N122" t="s">
        <v>23</v>
      </c>
      <c r="O122" t="s">
        <v>24</v>
      </c>
      <c r="P122" s="1">
        <v>45748.58489583333</v>
      </c>
      <c r="Q122" t="s">
        <v>36</v>
      </c>
      <c r="R122" t="s">
        <v>54</v>
      </c>
      <c r="S122" s="2">
        <v>45558</v>
      </c>
      <c r="T122" s="2">
        <v>45558</v>
      </c>
      <c r="U122" t="s">
        <v>54</v>
      </c>
      <c r="V122">
        <v>780</v>
      </c>
      <c r="W122" t="s">
        <v>28</v>
      </c>
      <c r="X122">
        <v>1</v>
      </c>
      <c r="AB122" t="str">
        <v>3DD.0078E1B9A0</v>
      </c>
      <c r="AD122">
        <v>1</v>
      </c>
    </row>
    <row r="123" spans="1:30" x14ac:dyDescent="0.25">
      <c r="A123">
        <v>0</v>
      </c>
      <c r="B123">
        <v>2</v>
      </c>
      <c r="C123" t="s">
        <v>517</v>
      </c>
      <c r="D123">
        <v>0</v>
      </c>
      <c r="E123" t="s">
        <v>477</v>
      </c>
      <c r="F123" s="2">
        <v>45558.502939814818</v>
      </c>
      <c r="G123" t="s">
        <v>395</v>
      </c>
      <c r="H123" t="s">
        <v>370</v>
      </c>
      <c r="I123">
        <v>3</v>
      </c>
      <c r="J123" t="s">
        <v>20</v>
      </c>
      <c r="K123">
        <v>2</v>
      </c>
      <c r="L123" t="s">
        <v>21</v>
      </c>
      <c r="M123" t="s">
        <v>22</v>
      </c>
      <c r="N123" t="s">
        <v>23</v>
      </c>
      <c r="O123" t="s">
        <v>29</v>
      </c>
      <c r="P123" s="1">
        <v>45748.729791666665</v>
      </c>
      <c r="Q123" t="s">
        <v>36</v>
      </c>
      <c r="R123" t="s">
        <v>54</v>
      </c>
      <c r="S123" s="2">
        <v>45558</v>
      </c>
      <c r="T123" s="2">
        <v>45558</v>
      </c>
      <c r="U123" t="s">
        <v>54</v>
      </c>
      <c r="V123">
        <v>780</v>
      </c>
      <c r="W123" t="s">
        <v>28</v>
      </c>
      <c r="X123">
        <v>1</v>
      </c>
      <c r="AB123" t="str">
        <v>3DD.0078E1BA17</v>
      </c>
      <c r="AD123">
        <v>0</v>
      </c>
    </row>
    <row r="124" spans="1:30" x14ac:dyDescent="0.25">
      <c r="A124">
        <v>1</v>
      </c>
      <c r="B124">
        <v>1</v>
      </c>
      <c r="C124" t="s">
        <v>517</v>
      </c>
      <c r="D124">
        <v>0</v>
      </c>
      <c r="E124" t="s">
        <v>477</v>
      </c>
      <c r="F124" s="2">
        <v>45557.5703587963</v>
      </c>
      <c r="G124" t="s">
        <v>396</v>
      </c>
      <c r="H124" t="s">
        <v>397</v>
      </c>
      <c r="I124">
        <v>3</v>
      </c>
      <c r="J124" t="s">
        <v>20</v>
      </c>
      <c r="K124">
        <v>2</v>
      </c>
      <c r="L124" t="s">
        <v>21</v>
      </c>
      <c r="M124" t="s">
        <v>22</v>
      </c>
      <c r="N124" t="s">
        <v>23</v>
      </c>
      <c r="O124" t="s">
        <v>29</v>
      </c>
      <c r="P124" s="1">
        <v>45727.758125</v>
      </c>
      <c r="Q124" t="s">
        <v>36</v>
      </c>
      <c r="R124" t="s">
        <v>54</v>
      </c>
      <c r="S124" s="2">
        <v>45557</v>
      </c>
      <c r="T124" s="2">
        <v>45557</v>
      </c>
      <c r="U124" t="s">
        <v>54</v>
      </c>
      <c r="V124">
        <v>870</v>
      </c>
      <c r="W124" t="s">
        <v>28</v>
      </c>
      <c r="X124">
        <v>1</v>
      </c>
      <c r="AB124" t="str">
        <v>3DD.0078E1BA35</v>
      </c>
      <c r="AD124">
        <v>1</v>
      </c>
    </row>
    <row r="125" spans="1:30" x14ac:dyDescent="0.25">
      <c r="A125">
        <v>1</v>
      </c>
      <c r="B125">
        <v>1</v>
      </c>
      <c r="C125" t="s">
        <v>517</v>
      </c>
      <c r="D125">
        <v>0</v>
      </c>
      <c r="E125" t="s">
        <v>477</v>
      </c>
      <c r="F125" s="2">
        <v>45571.431307870371</v>
      </c>
      <c r="G125" t="s">
        <v>398</v>
      </c>
      <c r="H125" t="s">
        <v>399</v>
      </c>
      <c r="I125">
        <v>3</v>
      </c>
      <c r="J125" t="s">
        <v>20</v>
      </c>
      <c r="K125">
        <v>2</v>
      </c>
      <c r="L125" t="s">
        <v>21</v>
      </c>
      <c r="M125" t="s">
        <v>22</v>
      </c>
      <c r="N125" t="s">
        <v>23</v>
      </c>
      <c r="O125" t="s">
        <v>29</v>
      </c>
      <c r="P125" s="1">
        <v>45750.731574074074</v>
      </c>
      <c r="Q125" t="s">
        <v>64</v>
      </c>
      <c r="R125" t="s">
        <v>54</v>
      </c>
      <c r="S125" s="2">
        <v>45571</v>
      </c>
      <c r="T125" s="2">
        <v>45571</v>
      </c>
      <c r="U125" t="s">
        <v>54</v>
      </c>
      <c r="V125">
        <v>890</v>
      </c>
      <c r="W125" t="s">
        <v>28</v>
      </c>
      <c r="X125">
        <v>1</v>
      </c>
      <c r="AB125" t="str">
        <v>3DD.0078E42119</v>
      </c>
      <c r="AD125">
        <v>1</v>
      </c>
    </row>
    <row r="126" spans="1:30" x14ac:dyDescent="0.25">
      <c r="A126">
        <v>1</v>
      </c>
      <c r="B126">
        <v>1</v>
      </c>
      <c r="C126" t="s">
        <v>517</v>
      </c>
      <c r="D126">
        <v>0</v>
      </c>
      <c r="E126" t="s">
        <v>477</v>
      </c>
      <c r="F126" s="2">
        <v>45572.546087962961</v>
      </c>
      <c r="G126" t="s">
        <v>400</v>
      </c>
      <c r="H126" t="s">
        <v>351</v>
      </c>
      <c r="I126">
        <v>3</v>
      </c>
      <c r="J126" t="s">
        <v>20</v>
      </c>
      <c r="K126">
        <v>2</v>
      </c>
      <c r="L126" t="s">
        <v>21</v>
      </c>
      <c r="M126" t="s">
        <v>22</v>
      </c>
      <c r="N126" t="s">
        <v>23</v>
      </c>
      <c r="O126" t="s">
        <v>29</v>
      </c>
      <c r="P126" s="1">
        <v>45751.919745370367</v>
      </c>
      <c r="Q126" t="s">
        <v>33</v>
      </c>
      <c r="R126" t="s">
        <v>54</v>
      </c>
      <c r="S126" s="2">
        <v>45572</v>
      </c>
      <c r="T126" s="2">
        <v>45572</v>
      </c>
      <c r="U126" t="s">
        <v>54</v>
      </c>
      <c r="V126">
        <v>760</v>
      </c>
      <c r="W126" t="s">
        <v>28</v>
      </c>
      <c r="X126">
        <v>1</v>
      </c>
    </row>
    <row r="127" spans="1:30" x14ac:dyDescent="0.25">
      <c r="A127">
        <v>1</v>
      </c>
      <c r="B127">
        <v>1</v>
      </c>
      <c r="C127" t="s">
        <v>517</v>
      </c>
      <c r="D127">
        <v>0</v>
      </c>
      <c r="E127" t="s">
        <v>477</v>
      </c>
      <c r="F127" s="2">
        <v>45571.576006944444</v>
      </c>
      <c r="G127" t="s">
        <v>401</v>
      </c>
      <c r="H127" t="s">
        <v>399</v>
      </c>
      <c r="I127">
        <v>3</v>
      </c>
      <c r="J127" t="s">
        <v>20</v>
      </c>
      <c r="K127">
        <v>2</v>
      </c>
      <c r="L127" t="s">
        <v>21</v>
      </c>
      <c r="M127" t="s">
        <v>22</v>
      </c>
      <c r="N127" t="s">
        <v>23</v>
      </c>
      <c r="O127" t="s">
        <v>29</v>
      </c>
      <c r="P127" s="1">
        <v>45729.190763888888</v>
      </c>
      <c r="Q127" t="s">
        <v>36</v>
      </c>
      <c r="R127" t="s">
        <v>54</v>
      </c>
      <c r="S127" s="2">
        <v>45571</v>
      </c>
      <c r="T127" s="2">
        <v>45571</v>
      </c>
      <c r="U127" t="s">
        <v>54</v>
      </c>
      <c r="V127">
        <v>810</v>
      </c>
      <c r="W127" t="s">
        <v>28</v>
      </c>
      <c r="X127">
        <v>1</v>
      </c>
    </row>
    <row r="128" spans="1:30" x14ac:dyDescent="0.25">
      <c r="A128">
        <v>1</v>
      </c>
      <c r="B128">
        <v>1</v>
      </c>
      <c r="C128" t="s">
        <v>517</v>
      </c>
      <c r="D128">
        <v>0</v>
      </c>
      <c r="E128" t="s">
        <v>477</v>
      </c>
      <c r="F128" s="2">
        <v>45570.60560185185</v>
      </c>
      <c r="G128" t="s">
        <v>402</v>
      </c>
      <c r="H128" t="s">
        <v>362</v>
      </c>
      <c r="I128">
        <v>3</v>
      </c>
      <c r="J128" t="s">
        <v>20</v>
      </c>
      <c r="K128">
        <v>2</v>
      </c>
      <c r="L128" t="s">
        <v>21</v>
      </c>
      <c r="M128" t="s">
        <v>22</v>
      </c>
      <c r="N128" t="s">
        <v>23</v>
      </c>
      <c r="O128" t="s">
        <v>29</v>
      </c>
      <c r="P128" s="1">
        <v>45741.709351851852</v>
      </c>
      <c r="Q128" t="s">
        <v>117</v>
      </c>
      <c r="R128" t="s">
        <v>54</v>
      </c>
      <c r="S128" s="2">
        <v>45570</v>
      </c>
      <c r="T128" s="2">
        <v>45570</v>
      </c>
      <c r="U128" t="s">
        <v>54</v>
      </c>
      <c r="V128">
        <v>810</v>
      </c>
      <c r="W128" t="s">
        <v>28</v>
      </c>
      <c r="X128">
        <v>1</v>
      </c>
    </row>
    <row r="129" spans="1:24" x14ac:dyDescent="0.25">
      <c r="A129">
        <v>1</v>
      </c>
      <c r="B129">
        <v>1</v>
      </c>
      <c r="C129" t="s">
        <v>517</v>
      </c>
      <c r="D129">
        <v>0</v>
      </c>
      <c r="E129" t="s">
        <v>477</v>
      </c>
      <c r="F129" s="2">
        <v>45571.642418981479</v>
      </c>
      <c r="G129" t="s">
        <v>403</v>
      </c>
      <c r="H129" t="s">
        <v>399</v>
      </c>
      <c r="I129">
        <v>3</v>
      </c>
      <c r="J129" t="s">
        <v>20</v>
      </c>
      <c r="K129">
        <v>2</v>
      </c>
      <c r="L129" t="s">
        <v>21</v>
      </c>
      <c r="M129" t="s">
        <v>22</v>
      </c>
      <c r="N129" t="s">
        <v>23</v>
      </c>
      <c r="O129" t="s">
        <v>29</v>
      </c>
      <c r="P129" s="1">
        <v>45739.171064814815</v>
      </c>
      <c r="Q129" t="s">
        <v>36</v>
      </c>
      <c r="R129" t="s">
        <v>54</v>
      </c>
      <c r="S129" s="2">
        <v>45571</v>
      </c>
      <c r="T129" s="2">
        <v>45571</v>
      </c>
      <c r="U129" t="s">
        <v>54</v>
      </c>
      <c r="V129">
        <v>840</v>
      </c>
      <c r="W129" t="s">
        <v>28</v>
      </c>
      <c r="X129">
        <v>1</v>
      </c>
    </row>
    <row r="130" spans="1:24" x14ac:dyDescent="0.25">
      <c r="A130">
        <v>1</v>
      </c>
      <c r="B130">
        <v>1</v>
      </c>
      <c r="C130" t="s">
        <v>517</v>
      </c>
      <c r="D130">
        <v>0</v>
      </c>
      <c r="E130" t="s">
        <v>477</v>
      </c>
      <c r="F130" s="2">
        <v>45564.553460648145</v>
      </c>
      <c r="G130" t="s">
        <v>404</v>
      </c>
      <c r="H130" t="s">
        <v>378</v>
      </c>
      <c r="I130">
        <v>3</v>
      </c>
      <c r="J130" t="s">
        <v>20</v>
      </c>
      <c r="K130">
        <v>2</v>
      </c>
      <c r="L130" t="s">
        <v>21</v>
      </c>
      <c r="M130" t="s">
        <v>22</v>
      </c>
      <c r="N130" t="s">
        <v>23</v>
      </c>
      <c r="O130" t="s">
        <v>29</v>
      </c>
      <c r="P130" s="1">
        <v>45740.478356481479</v>
      </c>
      <c r="Q130" t="s">
        <v>30</v>
      </c>
      <c r="R130" t="s">
        <v>54</v>
      </c>
      <c r="S130" s="2">
        <v>45564</v>
      </c>
      <c r="T130" s="2">
        <v>45564</v>
      </c>
      <c r="U130" t="s">
        <v>54</v>
      </c>
      <c r="V130">
        <v>750</v>
      </c>
      <c r="W130" t="s">
        <v>28</v>
      </c>
      <c r="X130">
        <v>1</v>
      </c>
    </row>
    <row r="131" spans="1:24" x14ac:dyDescent="0.25">
      <c r="A131">
        <v>1</v>
      </c>
      <c r="B131">
        <v>1</v>
      </c>
      <c r="C131" t="s">
        <v>517</v>
      </c>
      <c r="D131">
        <v>0</v>
      </c>
      <c r="E131" t="s">
        <v>477</v>
      </c>
      <c r="F131" s="2">
        <v>45565.497928240744</v>
      </c>
      <c r="G131" t="s">
        <v>405</v>
      </c>
      <c r="H131" t="s">
        <v>354</v>
      </c>
      <c r="I131">
        <v>3</v>
      </c>
      <c r="J131" t="s">
        <v>20</v>
      </c>
      <c r="K131">
        <v>2</v>
      </c>
      <c r="L131" t="s">
        <v>21</v>
      </c>
      <c r="M131" t="s">
        <v>22</v>
      </c>
      <c r="N131" t="s">
        <v>23</v>
      </c>
      <c r="O131" t="s">
        <v>24</v>
      </c>
      <c r="P131" s="1">
        <v>45747.867361111108</v>
      </c>
      <c r="Q131" t="s">
        <v>39</v>
      </c>
      <c r="R131" t="s">
        <v>54</v>
      </c>
      <c r="S131" s="2">
        <v>45565</v>
      </c>
      <c r="T131" s="2">
        <v>45565</v>
      </c>
      <c r="U131" t="s">
        <v>54</v>
      </c>
      <c r="V131">
        <v>800</v>
      </c>
      <c r="W131" t="s">
        <v>28</v>
      </c>
      <c r="X131">
        <v>1</v>
      </c>
    </row>
    <row r="132" spans="1:24" x14ac:dyDescent="0.25">
      <c r="A132">
        <v>1</v>
      </c>
      <c r="B132">
        <v>1</v>
      </c>
      <c r="C132" t="s">
        <v>517</v>
      </c>
      <c r="D132">
        <v>0</v>
      </c>
      <c r="E132" t="s">
        <v>477</v>
      </c>
      <c r="F132" s="2">
        <v>45564.482731481483</v>
      </c>
      <c r="G132" t="s">
        <v>406</v>
      </c>
      <c r="H132" t="s">
        <v>378</v>
      </c>
      <c r="I132">
        <v>3</v>
      </c>
      <c r="J132" t="s">
        <v>20</v>
      </c>
      <c r="K132">
        <v>2</v>
      </c>
      <c r="L132" t="s">
        <v>21</v>
      </c>
      <c r="M132" t="s">
        <v>22</v>
      </c>
      <c r="N132" t="s">
        <v>23</v>
      </c>
      <c r="O132" t="s">
        <v>29</v>
      </c>
      <c r="P132" s="1">
        <v>45729.914166666669</v>
      </c>
      <c r="Q132" t="s">
        <v>33</v>
      </c>
      <c r="R132" t="s">
        <v>54</v>
      </c>
      <c r="S132" s="2">
        <v>45564</v>
      </c>
      <c r="T132" s="2">
        <v>45564</v>
      </c>
      <c r="U132" t="s">
        <v>54</v>
      </c>
      <c r="V132">
        <v>770</v>
      </c>
      <c r="W132" t="s">
        <v>28</v>
      </c>
      <c r="X132">
        <v>1</v>
      </c>
    </row>
    <row r="133" spans="1:24" x14ac:dyDescent="0.25">
      <c r="A133">
        <v>1</v>
      </c>
      <c r="B133">
        <v>1</v>
      </c>
      <c r="C133" t="s">
        <v>517</v>
      </c>
      <c r="D133">
        <v>0</v>
      </c>
      <c r="E133" t="s">
        <v>477</v>
      </c>
      <c r="F133" s="2">
        <v>45565.463402777779</v>
      </c>
      <c r="G133" t="s">
        <v>407</v>
      </c>
      <c r="H133" t="s">
        <v>354</v>
      </c>
      <c r="I133">
        <v>3</v>
      </c>
      <c r="J133" t="s">
        <v>20</v>
      </c>
      <c r="K133">
        <v>2</v>
      </c>
      <c r="L133" t="s">
        <v>21</v>
      </c>
      <c r="M133" t="s">
        <v>22</v>
      </c>
      <c r="N133" t="s">
        <v>23</v>
      </c>
      <c r="O133" t="s">
        <v>29</v>
      </c>
      <c r="P133" s="1">
        <v>45730.828680555554</v>
      </c>
      <c r="Q133" t="s">
        <v>36</v>
      </c>
      <c r="R133" t="s">
        <v>54</v>
      </c>
      <c r="S133" s="2">
        <v>45565</v>
      </c>
      <c r="T133" s="2">
        <v>45565</v>
      </c>
      <c r="U133" t="s">
        <v>54</v>
      </c>
      <c r="V133">
        <v>850</v>
      </c>
      <c r="W133" t="s">
        <v>28</v>
      </c>
      <c r="X133">
        <v>1</v>
      </c>
    </row>
    <row r="134" spans="1:24" x14ac:dyDescent="0.25">
      <c r="A134">
        <v>1</v>
      </c>
      <c r="B134">
        <v>1</v>
      </c>
      <c r="C134" t="s">
        <v>517</v>
      </c>
      <c r="D134">
        <v>0</v>
      </c>
      <c r="E134" t="s">
        <v>477</v>
      </c>
      <c r="F134" s="2">
        <v>45556.463460648149</v>
      </c>
      <c r="G134" t="s">
        <v>408</v>
      </c>
      <c r="H134" t="s">
        <v>409</v>
      </c>
      <c r="I134">
        <v>3</v>
      </c>
      <c r="J134" t="s">
        <v>20</v>
      </c>
      <c r="K134">
        <v>2</v>
      </c>
      <c r="L134" t="s">
        <v>21</v>
      </c>
      <c r="M134" t="s">
        <v>22</v>
      </c>
      <c r="N134" t="s">
        <v>23</v>
      </c>
      <c r="O134" t="s">
        <v>24</v>
      </c>
      <c r="P134" s="1">
        <v>45745.696053240739</v>
      </c>
      <c r="Q134" t="s">
        <v>39</v>
      </c>
      <c r="R134" t="s">
        <v>54</v>
      </c>
      <c r="S134" s="2">
        <v>45556</v>
      </c>
      <c r="T134" s="2">
        <v>45556</v>
      </c>
      <c r="U134" t="s">
        <v>54</v>
      </c>
      <c r="V134">
        <v>780</v>
      </c>
      <c r="W134" t="s">
        <v>28</v>
      </c>
      <c r="X134">
        <v>1</v>
      </c>
    </row>
    <row r="135" spans="1:24" x14ac:dyDescent="0.25">
      <c r="A135">
        <v>0</v>
      </c>
      <c r="B135">
        <v>2</v>
      </c>
      <c r="C135" t="s">
        <v>517</v>
      </c>
      <c r="D135">
        <v>0</v>
      </c>
      <c r="E135" t="s">
        <v>477</v>
      </c>
      <c r="F135" s="2">
        <v>45556.463460648149</v>
      </c>
      <c r="G135" t="s">
        <v>408</v>
      </c>
      <c r="H135" t="s">
        <v>409</v>
      </c>
      <c r="I135">
        <v>3</v>
      </c>
      <c r="J135" t="s">
        <v>20</v>
      </c>
      <c r="K135">
        <v>2</v>
      </c>
      <c r="L135" t="s">
        <v>21</v>
      </c>
      <c r="M135" t="s">
        <v>22</v>
      </c>
      <c r="N135" t="s">
        <v>23</v>
      </c>
      <c r="O135" t="s">
        <v>24</v>
      </c>
      <c r="P135" s="1">
        <v>45745.697824074072</v>
      </c>
      <c r="Q135" t="s">
        <v>199</v>
      </c>
      <c r="R135" t="s">
        <v>54</v>
      </c>
      <c r="S135" s="2">
        <v>45556</v>
      </c>
      <c r="T135" s="2">
        <v>45556</v>
      </c>
      <c r="U135" t="s">
        <v>54</v>
      </c>
      <c r="V135">
        <v>780</v>
      </c>
      <c r="W135" t="s">
        <v>28</v>
      </c>
      <c r="X135">
        <v>1</v>
      </c>
    </row>
    <row r="136" spans="1:24" x14ac:dyDescent="0.25">
      <c r="A136">
        <v>1</v>
      </c>
      <c r="B136">
        <v>1</v>
      </c>
      <c r="C136" t="s">
        <v>517</v>
      </c>
      <c r="D136">
        <v>0</v>
      </c>
      <c r="E136" t="s">
        <v>477</v>
      </c>
      <c r="F136" s="2">
        <v>45554.489814814813</v>
      </c>
      <c r="G136" t="s">
        <v>410</v>
      </c>
      <c r="H136" t="s">
        <v>411</v>
      </c>
      <c r="I136">
        <v>3</v>
      </c>
      <c r="J136" t="s">
        <v>20</v>
      </c>
      <c r="K136">
        <v>2</v>
      </c>
      <c r="L136" t="s">
        <v>21</v>
      </c>
      <c r="M136" t="s">
        <v>22</v>
      </c>
      <c r="N136" t="s">
        <v>23</v>
      </c>
      <c r="O136" t="s">
        <v>24</v>
      </c>
      <c r="P136" s="1">
        <v>45747.223877314813</v>
      </c>
      <c r="Q136" t="s">
        <v>39</v>
      </c>
      <c r="R136" t="s">
        <v>54</v>
      </c>
      <c r="S136" s="2">
        <v>45554</v>
      </c>
      <c r="T136" s="2">
        <v>45554</v>
      </c>
      <c r="U136" t="s">
        <v>54</v>
      </c>
      <c r="V136">
        <v>760</v>
      </c>
      <c r="W136" t="s">
        <v>28</v>
      </c>
      <c r="X136">
        <v>1</v>
      </c>
    </row>
    <row r="137" spans="1:24" x14ac:dyDescent="0.25">
      <c r="A137">
        <v>0</v>
      </c>
      <c r="B137">
        <v>2</v>
      </c>
      <c r="C137" t="s">
        <v>517</v>
      </c>
      <c r="D137">
        <v>0</v>
      </c>
      <c r="E137" t="s">
        <v>477</v>
      </c>
      <c r="F137" s="2">
        <v>45554.489814814813</v>
      </c>
      <c r="G137" t="s">
        <v>410</v>
      </c>
      <c r="H137" t="s">
        <v>411</v>
      </c>
      <c r="I137">
        <v>3</v>
      </c>
      <c r="J137" t="s">
        <v>20</v>
      </c>
      <c r="K137">
        <v>2</v>
      </c>
      <c r="L137" t="s">
        <v>21</v>
      </c>
      <c r="M137" t="s">
        <v>22</v>
      </c>
      <c r="N137" t="s">
        <v>23</v>
      </c>
      <c r="O137" t="s">
        <v>29</v>
      </c>
      <c r="P137" s="1">
        <v>45747.413495370369</v>
      </c>
      <c r="Q137" t="s">
        <v>89</v>
      </c>
      <c r="R137" t="s">
        <v>54</v>
      </c>
      <c r="S137" s="2">
        <v>45554</v>
      </c>
      <c r="T137" s="2">
        <v>45554</v>
      </c>
      <c r="U137" t="s">
        <v>54</v>
      </c>
      <c r="V137">
        <v>760</v>
      </c>
      <c r="W137" t="s">
        <v>28</v>
      </c>
      <c r="X137">
        <v>1</v>
      </c>
    </row>
    <row r="138" spans="1:24" x14ac:dyDescent="0.25">
      <c r="A138">
        <v>1</v>
      </c>
      <c r="B138">
        <v>1</v>
      </c>
      <c r="C138" t="s">
        <v>517</v>
      </c>
      <c r="D138">
        <v>0</v>
      </c>
      <c r="E138" t="s">
        <v>477</v>
      </c>
      <c r="F138" s="2">
        <v>45554.456099537034</v>
      </c>
      <c r="G138" t="s">
        <v>412</v>
      </c>
      <c r="H138" t="s">
        <v>411</v>
      </c>
      <c r="I138">
        <v>3</v>
      </c>
      <c r="J138" t="s">
        <v>20</v>
      </c>
      <c r="K138">
        <v>2</v>
      </c>
      <c r="L138" t="s">
        <v>21</v>
      </c>
      <c r="M138" t="s">
        <v>22</v>
      </c>
      <c r="N138" t="s">
        <v>23</v>
      </c>
      <c r="O138" t="s">
        <v>29</v>
      </c>
      <c r="P138" s="1">
        <v>45730.90053240741</v>
      </c>
      <c r="Q138" t="s">
        <v>36</v>
      </c>
      <c r="R138" t="s">
        <v>54</v>
      </c>
      <c r="S138" s="2">
        <v>45554</v>
      </c>
      <c r="T138" s="2">
        <v>45554</v>
      </c>
      <c r="U138" t="s">
        <v>54</v>
      </c>
      <c r="V138">
        <v>880</v>
      </c>
      <c r="W138" t="s">
        <v>28</v>
      </c>
      <c r="X138">
        <v>1</v>
      </c>
    </row>
    <row r="139" spans="1:24" x14ac:dyDescent="0.25">
      <c r="A139">
        <v>1</v>
      </c>
      <c r="B139">
        <v>1</v>
      </c>
      <c r="C139" t="s">
        <v>517</v>
      </c>
      <c r="D139">
        <v>0</v>
      </c>
      <c r="E139" t="s">
        <v>477</v>
      </c>
      <c r="F139" s="2">
        <v>45556.596851851849</v>
      </c>
      <c r="G139" t="s">
        <v>413</v>
      </c>
      <c r="H139" t="s">
        <v>409</v>
      </c>
      <c r="I139">
        <v>3</v>
      </c>
      <c r="J139" t="s">
        <v>20</v>
      </c>
      <c r="K139">
        <v>2</v>
      </c>
      <c r="L139" t="s">
        <v>21</v>
      </c>
      <c r="M139" t="s">
        <v>22</v>
      </c>
      <c r="N139" t="s">
        <v>23</v>
      </c>
      <c r="O139" t="s">
        <v>29</v>
      </c>
      <c r="P139" s="1">
        <v>45728.948657407411</v>
      </c>
      <c r="Q139" t="s">
        <v>36</v>
      </c>
      <c r="R139" t="s">
        <v>54</v>
      </c>
      <c r="S139" s="2">
        <v>45556</v>
      </c>
      <c r="T139" s="2">
        <v>45556</v>
      </c>
      <c r="U139" t="s">
        <v>54</v>
      </c>
      <c r="V139">
        <v>830</v>
      </c>
      <c r="W139" t="s">
        <v>28</v>
      </c>
      <c r="X139">
        <v>1</v>
      </c>
    </row>
    <row r="140" spans="1:24" x14ac:dyDescent="0.25">
      <c r="A140">
        <v>1</v>
      </c>
      <c r="B140">
        <v>1</v>
      </c>
      <c r="C140" t="s">
        <v>517</v>
      </c>
      <c r="D140">
        <v>0</v>
      </c>
      <c r="E140" t="s">
        <v>477</v>
      </c>
      <c r="F140" s="2">
        <v>45554.436967592592</v>
      </c>
      <c r="G140" t="s">
        <v>414</v>
      </c>
      <c r="H140" t="s">
        <v>411</v>
      </c>
      <c r="I140">
        <v>3</v>
      </c>
      <c r="J140" t="s">
        <v>20</v>
      </c>
      <c r="K140">
        <v>2</v>
      </c>
      <c r="L140" t="s">
        <v>21</v>
      </c>
      <c r="M140" t="s">
        <v>22</v>
      </c>
      <c r="N140" t="s">
        <v>23</v>
      </c>
      <c r="O140" t="s">
        <v>24</v>
      </c>
      <c r="P140" s="1">
        <v>45755.586006944446</v>
      </c>
      <c r="Q140" t="s">
        <v>36</v>
      </c>
      <c r="R140" t="s">
        <v>54</v>
      </c>
      <c r="S140" s="2">
        <v>45554</v>
      </c>
      <c r="T140" s="2">
        <v>45554</v>
      </c>
      <c r="U140" t="s">
        <v>54</v>
      </c>
      <c r="V140">
        <v>770</v>
      </c>
      <c r="W140" t="s">
        <v>28</v>
      </c>
      <c r="X140">
        <v>1</v>
      </c>
    </row>
    <row r="141" spans="1:24" x14ac:dyDescent="0.25">
      <c r="A141">
        <v>0</v>
      </c>
      <c r="B141">
        <v>2</v>
      </c>
      <c r="C141" t="s">
        <v>517</v>
      </c>
      <c r="D141">
        <v>0</v>
      </c>
      <c r="E141" t="s">
        <v>477</v>
      </c>
      <c r="F141" s="2">
        <v>45554.436967592592</v>
      </c>
      <c r="G141" t="s">
        <v>414</v>
      </c>
      <c r="H141" t="s">
        <v>411</v>
      </c>
      <c r="I141">
        <v>3</v>
      </c>
      <c r="J141" t="s">
        <v>20</v>
      </c>
      <c r="K141">
        <v>2</v>
      </c>
      <c r="L141" t="s">
        <v>21</v>
      </c>
      <c r="M141" t="s">
        <v>22</v>
      </c>
      <c r="N141" t="s">
        <v>23</v>
      </c>
      <c r="O141" t="s">
        <v>29</v>
      </c>
      <c r="P141" s="1">
        <v>45755.734039351853</v>
      </c>
      <c r="Q141" t="s">
        <v>33</v>
      </c>
      <c r="R141" t="s">
        <v>54</v>
      </c>
      <c r="S141" s="2">
        <v>45554</v>
      </c>
      <c r="T141" s="2">
        <v>45554</v>
      </c>
      <c r="U141" t="s">
        <v>54</v>
      </c>
      <c r="V141">
        <v>770</v>
      </c>
      <c r="W141" t="s">
        <v>28</v>
      </c>
      <c r="X141">
        <v>1</v>
      </c>
    </row>
    <row r="142" spans="1:24" x14ac:dyDescent="0.25">
      <c r="A142">
        <v>0</v>
      </c>
      <c r="B142">
        <v>3</v>
      </c>
      <c r="C142" t="s">
        <v>517</v>
      </c>
      <c r="D142">
        <v>0</v>
      </c>
      <c r="E142" t="s">
        <v>477</v>
      </c>
      <c r="F142" s="2">
        <v>45554.436967592592</v>
      </c>
      <c r="G142" t="s">
        <v>414</v>
      </c>
      <c r="H142" t="s">
        <v>411</v>
      </c>
      <c r="I142">
        <v>3</v>
      </c>
      <c r="J142" t="s">
        <v>20</v>
      </c>
      <c r="K142">
        <v>2</v>
      </c>
      <c r="L142" t="s">
        <v>21</v>
      </c>
      <c r="M142" t="s">
        <v>22</v>
      </c>
      <c r="N142" t="s">
        <v>23</v>
      </c>
      <c r="O142" t="s">
        <v>29</v>
      </c>
      <c r="P142" s="1">
        <v>45755.734074074076</v>
      </c>
      <c r="Q142" t="s">
        <v>36</v>
      </c>
      <c r="R142" t="s">
        <v>54</v>
      </c>
      <c r="S142" s="2">
        <v>45554</v>
      </c>
      <c r="T142" s="2">
        <v>45554</v>
      </c>
      <c r="U142" t="s">
        <v>54</v>
      </c>
      <c r="V142">
        <v>770</v>
      </c>
      <c r="W142" t="s">
        <v>28</v>
      </c>
      <c r="X142">
        <v>1</v>
      </c>
    </row>
    <row r="143" spans="1:24" x14ac:dyDescent="0.25">
      <c r="A143">
        <v>1</v>
      </c>
      <c r="B143">
        <v>1</v>
      </c>
      <c r="C143" t="s">
        <v>517</v>
      </c>
      <c r="D143">
        <v>0</v>
      </c>
      <c r="E143" t="s">
        <v>477</v>
      </c>
      <c r="F143" s="2">
        <v>45554.502685185187</v>
      </c>
      <c r="G143" t="s">
        <v>415</v>
      </c>
      <c r="H143" t="s">
        <v>411</v>
      </c>
      <c r="I143">
        <v>3</v>
      </c>
      <c r="J143" t="s">
        <v>20</v>
      </c>
      <c r="K143">
        <v>2</v>
      </c>
      <c r="L143" t="s">
        <v>21</v>
      </c>
      <c r="M143" t="s">
        <v>22</v>
      </c>
      <c r="N143" t="s">
        <v>23</v>
      </c>
      <c r="O143" t="s">
        <v>29</v>
      </c>
      <c r="P143" s="1">
        <v>45738.836064814815</v>
      </c>
      <c r="Q143" t="s">
        <v>30</v>
      </c>
      <c r="R143" t="s">
        <v>54</v>
      </c>
      <c r="S143" s="2">
        <v>45554</v>
      </c>
      <c r="T143" s="2">
        <v>45554</v>
      </c>
      <c r="U143" t="s">
        <v>54</v>
      </c>
      <c r="V143">
        <v>890</v>
      </c>
      <c r="W143" t="s">
        <v>28</v>
      </c>
      <c r="X143">
        <v>1</v>
      </c>
    </row>
    <row r="144" spans="1:24" x14ac:dyDescent="0.25">
      <c r="A144">
        <v>1</v>
      </c>
      <c r="B144">
        <v>1</v>
      </c>
      <c r="C144" t="s">
        <v>517</v>
      </c>
      <c r="D144">
        <v>0</v>
      </c>
      <c r="E144" t="s">
        <v>477</v>
      </c>
      <c r="F144" s="2">
        <v>45551.541574074072</v>
      </c>
      <c r="G144" t="s">
        <v>416</v>
      </c>
      <c r="H144" t="s">
        <v>384</v>
      </c>
      <c r="I144">
        <v>3</v>
      </c>
      <c r="J144" t="s">
        <v>20</v>
      </c>
      <c r="K144">
        <v>2</v>
      </c>
      <c r="L144" t="s">
        <v>21</v>
      </c>
      <c r="M144" t="s">
        <v>22</v>
      </c>
      <c r="N144" t="s">
        <v>23</v>
      </c>
      <c r="O144" t="s">
        <v>24</v>
      </c>
      <c r="P144" s="1">
        <v>45730.986620370371</v>
      </c>
      <c r="Q144" t="s">
        <v>59</v>
      </c>
      <c r="R144" t="s">
        <v>54</v>
      </c>
      <c r="S144" s="2">
        <v>45551</v>
      </c>
      <c r="T144" s="2">
        <v>45551</v>
      </c>
      <c r="U144" t="s">
        <v>54</v>
      </c>
      <c r="V144">
        <v>740</v>
      </c>
      <c r="W144" t="s">
        <v>28</v>
      </c>
      <c r="X144">
        <v>1</v>
      </c>
    </row>
    <row r="145" spans="1:24" x14ac:dyDescent="0.25">
      <c r="A145">
        <v>0</v>
      </c>
      <c r="B145">
        <v>2</v>
      </c>
      <c r="C145" t="s">
        <v>517</v>
      </c>
      <c r="D145">
        <v>0</v>
      </c>
      <c r="E145" t="s">
        <v>477</v>
      </c>
      <c r="F145" s="2">
        <v>45551.541574074072</v>
      </c>
      <c r="G145" t="s">
        <v>416</v>
      </c>
      <c r="H145" t="s">
        <v>384</v>
      </c>
      <c r="I145">
        <v>3</v>
      </c>
      <c r="J145" t="s">
        <v>20</v>
      </c>
      <c r="K145">
        <v>2</v>
      </c>
      <c r="L145" t="s">
        <v>21</v>
      </c>
      <c r="M145" t="s">
        <v>22</v>
      </c>
      <c r="N145" t="s">
        <v>23</v>
      </c>
      <c r="O145" t="s">
        <v>29</v>
      </c>
      <c r="P145" s="1">
        <v>45731.185914351852</v>
      </c>
      <c r="Q145" t="s">
        <v>33</v>
      </c>
      <c r="R145" t="s">
        <v>54</v>
      </c>
      <c r="S145" s="2">
        <v>45551</v>
      </c>
      <c r="T145" s="2">
        <v>45551</v>
      </c>
      <c r="U145" t="s">
        <v>54</v>
      </c>
      <c r="V145">
        <v>740</v>
      </c>
      <c r="W145" t="s">
        <v>28</v>
      </c>
      <c r="X145">
        <v>1</v>
      </c>
    </row>
    <row r="146" spans="1:24" x14ac:dyDescent="0.25">
      <c r="A146">
        <v>0</v>
      </c>
      <c r="B146">
        <v>3</v>
      </c>
      <c r="C146" t="s">
        <v>517</v>
      </c>
      <c r="D146">
        <v>0</v>
      </c>
      <c r="E146" t="s">
        <v>477</v>
      </c>
      <c r="F146" s="2">
        <v>45551.541574074072</v>
      </c>
      <c r="G146" t="s">
        <v>416</v>
      </c>
      <c r="H146" t="s">
        <v>384</v>
      </c>
      <c r="I146">
        <v>3</v>
      </c>
      <c r="J146" t="s">
        <v>20</v>
      </c>
      <c r="K146">
        <v>2</v>
      </c>
      <c r="L146" t="s">
        <v>21</v>
      </c>
      <c r="M146" t="s">
        <v>22</v>
      </c>
      <c r="N146" t="s">
        <v>23</v>
      </c>
      <c r="O146" t="s">
        <v>29</v>
      </c>
      <c r="P146" s="1">
        <v>45731.185960648145</v>
      </c>
      <c r="Q146" t="s">
        <v>36</v>
      </c>
      <c r="R146" t="s">
        <v>54</v>
      </c>
      <c r="S146" s="2">
        <v>45551</v>
      </c>
      <c r="T146" s="2">
        <v>45551</v>
      </c>
      <c r="U146" t="s">
        <v>54</v>
      </c>
      <c r="V146">
        <v>740</v>
      </c>
      <c r="W146" t="s">
        <v>28</v>
      </c>
      <c r="X146">
        <v>1</v>
      </c>
    </row>
    <row r="147" spans="1:24" x14ac:dyDescent="0.25">
      <c r="A147">
        <v>1</v>
      </c>
      <c r="B147">
        <v>1</v>
      </c>
      <c r="C147" t="s">
        <v>517</v>
      </c>
      <c r="D147">
        <v>0</v>
      </c>
      <c r="E147" t="s">
        <v>477</v>
      </c>
      <c r="F147" s="2">
        <v>45549.621851851851</v>
      </c>
      <c r="G147" t="s">
        <v>417</v>
      </c>
      <c r="H147" t="s">
        <v>418</v>
      </c>
      <c r="I147">
        <v>3</v>
      </c>
      <c r="J147" t="s">
        <v>20</v>
      </c>
      <c r="K147">
        <v>2</v>
      </c>
      <c r="L147" t="s">
        <v>21</v>
      </c>
      <c r="M147" t="s">
        <v>22</v>
      </c>
      <c r="N147" t="s">
        <v>23</v>
      </c>
      <c r="O147" t="s">
        <v>29</v>
      </c>
      <c r="P147" s="1">
        <v>45761.863900462966</v>
      </c>
      <c r="Q147" t="s">
        <v>61</v>
      </c>
      <c r="R147" t="s">
        <v>54</v>
      </c>
      <c r="S147" s="2">
        <v>45549</v>
      </c>
      <c r="T147" s="2">
        <v>45549</v>
      </c>
      <c r="U147" t="s">
        <v>54</v>
      </c>
      <c r="V147">
        <v>750</v>
      </c>
      <c r="W147" t="s">
        <v>28</v>
      </c>
      <c r="X147">
        <v>1</v>
      </c>
    </row>
    <row r="148" spans="1:24" x14ac:dyDescent="0.25">
      <c r="A148">
        <v>1</v>
      </c>
      <c r="B148">
        <v>1</v>
      </c>
      <c r="C148" t="s">
        <v>517</v>
      </c>
      <c r="D148">
        <v>0</v>
      </c>
      <c r="E148" t="s">
        <v>477</v>
      </c>
      <c r="F148" s="2">
        <v>45551.573113425926</v>
      </c>
      <c r="G148" t="s">
        <v>419</v>
      </c>
      <c r="H148" t="s">
        <v>384</v>
      </c>
      <c r="I148">
        <v>3</v>
      </c>
      <c r="J148" t="s">
        <v>20</v>
      </c>
      <c r="K148">
        <v>2</v>
      </c>
      <c r="L148" t="s">
        <v>21</v>
      </c>
      <c r="M148" t="s">
        <v>22</v>
      </c>
      <c r="N148" t="s">
        <v>23</v>
      </c>
      <c r="O148" t="s">
        <v>29</v>
      </c>
      <c r="P148" s="1">
        <v>45739.183611111112</v>
      </c>
      <c r="Q148" t="s">
        <v>30</v>
      </c>
      <c r="R148" t="s">
        <v>54</v>
      </c>
      <c r="S148" s="2">
        <v>45551</v>
      </c>
      <c r="T148" s="2">
        <v>45551</v>
      </c>
      <c r="U148" t="s">
        <v>54</v>
      </c>
      <c r="V148">
        <v>800</v>
      </c>
      <c r="W148" t="s">
        <v>28</v>
      </c>
      <c r="X148">
        <v>1</v>
      </c>
    </row>
    <row r="149" spans="1:24" x14ac:dyDescent="0.25">
      <c r="A149">
        <v>1</v>
      </c>
      <c r="B149">
        <v>1</v>
      </c>
      <c r="C149" t="s">
        <v>517</v>
      </c>
      <c r="D149">
        <v>0</v>
      </c>
      <c r="E149" t="s">
        <v>477</v>
      </c>
      <c r="F149" s="2">
        <v>45548.456886574073</v>
      </c>
      <c r="G149" t="s">
        <v>420</v>
      </c>
      <c r="H149" t="s">
        <v>421</v>
      </c>
      <c r="I149">
        <v>3</v>
      </c>
      <c r="J149" t="s">
        <v>20</v>
      </c>
      <c r="K149">
        <v>2</v>
      </c>
      <c r="L149" t="s">
        <v>21</v>
      </c>
      <c r="M149" t="s">
        <v>22</v>
      </c>
      <c r="N149" t="s">
        <v>23</v>
      </c>
      <c r="O149" t="s">
        <v>24</v>
      </c>
      <c r="P149" s="1">
        <v>45748.504664351851</v>
      </c>
      <c r="Q149" t="s">
        <v>65</v>
      </c>
      <c r="R149" t="s">
        <v>54</v>
      </c>
      <c r="S149" s="2">
        <v>45548</v>
      </c>
      <c r="T149" s="2">
        <v>45548</v>
      </c>
      <c r="U149" t="s">
        <v>54</v>
      </c>
      <c r="V149">
        <v>810</v>
      </c>
      <c r="W149" t="s">
        <v>28</v>
      </c>
      <c r="X149">
        <v>1</v>
      </c>
    </row>
    <row r="150" spans="1:24" x14ac:dyDescent="0.25">
      <c r="A150">
        <v>0</v>
      </c>
      <c r="B150">
        <v>2</v>
      </c>
      <c r="C150" t="s">
        <v>517</v>
      </c>
      <c r="D150">
        <v>0</v>
      </c>
      <c r="E150" t="s">
        <v>477</v>
      </c>
      <c r="F150" s="2">
        <v>45548.456886574073</v>
      </c>
      <c r="G150" t="s">
        <v>420</v>
      </c>
      <c r="H150" t="s">
        <v>421</v>
      </c>
      <c r="I150">
        <v>3</v>
      </c>
      <c r="J150" t="s">
        <v>20</v>
      </c>
      <c r="K150">
        <v>2</v>
      </c>
      <c r="L150" t="s">
        <v>21</v>
      </c>
      <c r="M150" t="s">
        <v>22</v>
      </c>
      <c r="N150" t="s">
        <v>23</v>
      </c>
      <c r="O150" t="s">
        <v>29</v>
      </c>
      <c r="P150" s="1">
        <v>45748.706631944442</v>
      </c>
      <c r="Q150" t="s">
        <v>30</v>
      </c>
      <c r="R150" t="s">
        <v>54</v>
      </c>
      <c r="S150" s="2">
        <v>45548</v>
      </c>
      <c r="T150" s="2">
        <v>45548</v>
      </c>
      <c r="U150" t="s">
        <v>54</v>
      </c>
      <c r="V150">
        <v>810</v>
      </c>
      <c r="W150" t="s">
        <v>28</v>
      </c>
      <c r="X150">
        <v>1</v>
      </c>
    </row>
    <row r="151" spans="1:24" x14ac:dyDescent="0.25">
      <c r="A151">
        <v>1</v>
      </c>
      <c r="B151">
        <v>1</v>
      </c>
      <c r="C151" t="s">
        <v>517</v>
      </c>
      <c r="D151">
        <v>0</v>
      </c>
      <c r="E151" t="s">
        <v>477</v>
      </c>
      <c r="F151" s="2">
        <v>45551.55574074074</v>
      </c>
      <c r="G151" t="s">
        <v>422</v>
      </c>
      <c r="H151" t="s">
        <v>384</v>
      </c>
      <c r="I151">
        <v>3</v>
      </c>
      <c r="J151" t="s">
        <v>20</v>
      </c>
      <c r="K151">
        <v>2</v>
      </c>
      <c r="L151" t="s">
        <v>21</v>
      </c>
      <c r="M151" t="s">
        <v>22</v>
      </c>
      <c r="N151" t="s">
        <v>23</v>
      </c>
      <c r="O151" t="s">
        <v>29</v>
      </c>
      <c r="P151" s="1">
        <v>45730.249780092592</v>
      </c>
      <c r="Q151" t="s">
        <v>45</v>
      </c>
      <c r="R151" t="s">
        <v>54</v>
      </c>
      <c r="S151" s="2">
        <v>45551</v>
      </c>
      <c r="T151" s="2">
        <v>45551</v>
      </c>
      <c r="U151" t="s">
        <v>54</v>
      </c>
      <c r="V151">
        <v>790</v>
      </c>
      <c r="W151" t="s">
        <v>28</v>
      </c>
      <c r="X151">
        <v>1</v>
      </c>
    </row>
    <row r="152" spans="1:24" x14ac:dyDescent="0.25">
      <c r="A152">
        <v>1</v>
      </c>
      <c r="B152">
        <v>1</v>
      </c>
      <c r="C152" t="s">
        <v>517</v>
      </c>
      <c r="D152">
        <v>0</v>
      </c>
      <c r="E152" t="s">
        <v>477</v>
      </c>
      <c r="F152" s="2">
        <v>45551.482604166667</v>
      </c>
      <c r="G152" t="s">
        <v>423</v>
      </c>
      <c r="H152" t="s">
        <v>384</v>
      </c>
      <c r="I152">
        <v>3</v>
      </c>
      <c r="J152" t="s">
        <v>20</v>
      </c>
      <c r="K152">
        <v>2</v>
      </c>
      <c r="L152" t="s">
        <v>21</v>
      </c>
      <c r="M152" t="s">
        <v>22</v>
      </c>
      <c r="N152" t="s">
        <v>23</v>
      </c>
      <c r="O152" t="s">
        <v>24</v>
      </c>
      <c r="P152" s="1">
        <v>45741.463506944441</v>
      </c>
      <c r="Q152" t="s">
        <v>39</v>
      </c>
      <c r="R152" t="s">
        <v>54</v>
      </c>
      <c r="S152" s="2">
        <v>45551</v>
      </c>
      <c r="T152" s="2">
        <v>45551</v>
      </c>
      <c r="U152" t="s">
        <v>54</v>
      </c>
      <c r="V152">
        <v>800</v>
      </c>
      <c r="W152" t="s">
        <v>28</v>
      </c>
      <c r="X152">
        <v>1</v>
      </c>
    </row>
    <row r="153" spans="1:24" x14ac:dyDescent="0.25">
      <c r="A153">
        <v>0</v>
      </c>
      <c r="B153">
        <v>2</v>
      </c>
      <c r="C153" t="s">
        <v>517</v>
      </c>
      <c r="D153">
        <v>0</v>
      </c>
      <c r="E153" t="s">
        <v>477</v>
      </c>
      <c r="F153" s="2">
        <v>45551.482604166667</v>
      </c>
      <c r="G153" t="s">
        <v>423</v>
      </c>
      <c r="H153" t="s">
        <v>384</v>
      </c>
      <c r="I153">
        <v>3</v>
      </c>
      <c r="J153" t="s">
        <v>20</v>
      </c>
      <c r="K153">
        <v>2</v>
      </c>
      <c r="L153" t="s">
        <v>21</v>
      </c>
      <c r="M153" t="s">
        <v>22</v>
      </c>
      <c r="N153" t="s">
        <v>23</v>
      </c>
      <c r="O153" t="s">
        <v>29</v>
      </c>
      <c r="P153" s="1">
        <v>45741.642025462963</v>
      </c>
      <c r="Q153" t="s">
        <v>33</v>
      </c>
      <c r="R153" t="s">
        <v>54</v>
      </c>
      <c r="S153" s="2">
        <v>45551</v>
      </c>
      <c r="T153" s="2">
        <v>45551</v>
      </c>
      <c r="U153" t="s">
        <v>54</v>
      </c>
      <c r="V153">
        <v>800</v>
      </c>
      <c r="W153" t="s">
        <v>28</v>
      </c>
      <c r="X153">
        <v>1</v>
      </c>
    </row>
    <row r="154" spans="1:24" x14ac:dyDescent="0.25">
      <c r="A154">
        <v>0</v>
      </c>
      <c r="B154">
        <v>3</v>
      </c>
      <c r="C154" t="s">
        <v>517</v>
      </c>
      <c r="D154">
        <v>0</v>
      </c>
      <c r="E154" t="s">
        <v>477</v>
      </c>
      <c r="F154" s="2">
        <v>45551.482604166667</v>
      </c>
      <c r="G154" t="s">
        <v>423</v>
      </c>
      <c r="H154" t="s">
        <v>384</v>
      </c>
      <c r="I154">
        <v>3</v>
      </c>
      <c r="J154" t="s">
        <v>20</v>
      </c>
      <c r="K154">
        <v>2</v>
      </c>
      <c r="L154" t="s">
        <v>21</v>
      </c>
      <c r="M154" t="s">
        <v>22</v>
      </c>
      <c r="N154" t="s">
        <v>23</v>
      </c>
      <c r="O154" t="s">
        <v>29</v>
      </c>
      <c r="P154" s="1">
        <v>45741.642048611109</v>
      </c>
      <c r="Q154" t="s">
        <v>36</v>
      </c>
      <c r="R154" t="s">
        <v>54</v>
      </c>
      <c r="S154" s="2">
        <v>45551</v>
      </c>
      <c r="T154" s="2">
        <v>45551</v>
      </c>
      <c r="U154" t="s">
        <v>54</v>
      </c>
      <c r="V154">
        <v>800</v>
      </c>
      <c r="W154" t="s">
        <v>28</v>
      </c>
      <c r="X154">
        <v>1</v>
      </c>
    </row>
    <row r="155" spans="1:24" x14ac:dyDescent="0.25">
      <c r="A155">
        <v>1</v>
      </c>
      <c r="B155">
        <v>1</v>
      </c>
      <c r="C155" t="s">
        <v>517</v>
      </c>
      <c r="D155">
        <v>0</v>
      </c>
      <c r="E155" t="s">
        <v>477</v>
      </c>
      <c r="F155" s="2">
        <v>45538.466678240744</v>
      </c>
      <c r="G155" t="s">
        <v>424</v>
      </c>
      <c r="H155" t="s">
        <v>425</v>
      </c>
      <c r="I155">
        <v>3</v>
      </c>
      <c r="J155" t="s">
        <v>20</v>
      </c>
      <c r="K155">
        <v>2</v>
      </c>
      <c r="L155" t="s">
        <v>21</v>
      </c>
      <c r="M155" t="s">
        <v>22</v>
      </c>
      <c r="N155" t="s">
        <v>23</v>
      </c>
      <c r="O155" t="s">
        <v>24</v>
      </c>
      <c r="P155" s="1">
        <v>45740.564305555556</v>
      </c>
      <c r="Q155" t="s">
        <v>25</v>
      </c>
      <c r="R155" t="s">
        <v>54</v>
      </c>
      <c r="S155" s="2">
        <v>45538</v>
      </c>
      <c r="T155" s="2">
        <v>45538</v>
      </c>
      <c r="U155" t="s">
        <v>54</v>
      </c>
      <c r="V155">
        <v>770</v>
      </c>
      <c r="W155" t="s">
        <v>28</v>
      </c>
      <c r="X155">
        <v>1</v>
      </c>
    </row>
    <row r="156" spans="1:24" x14ac:dyDescent="0.25">
      <c r="A156">
        <v>0</v>
      </c>
      <c r="B156">
        <v>2</v>
      </c>
      <c r="C156" t="s">
        <v>517</v>
      </c>
      <c r="D156">
        <v>0</v>
      </c>
      <c r="E156" t="s">
        <v>477</v>
      </c>
      <c r="F156" s="2">
        <v>45538.466678240744</v>
      </c>
      <c r="G156" t="s">
        <v>424</v>
      </c>
      <c r="H156" t="s">
        <v>425</v>
      </c>
      <c r="I156">
        <v>3</v>
      </c>
      <c r="J156" t="s">
        <v>20</v>
      </c>
      <c r="K156">
        <v>2</v>
      </c>
      <c r="L156" t="s">
        <v>21</v>
      </c>
      <c r="M156" t="s">
        <v>22</v>
      </c>
      <c r="N156" t="s">
        <v>23</v>
      </c>
      <c r="O156" t="s">
        <v>29</v>
      </c>
      <c r="P156" s="1">
        <v>45740.727384259262</v>
      </c>
      <c r="Q156" t="s">
        <v>32</v>
      </c>
      <c r="R156" t="s">
        <v>54</v>
      </c>
      <c r="S156" s="2">
        <v>45538</v>
      </c>
      <c r="T156" s="2">
        <v>45538</v>
      </c>
      <c r="U156" t="s">
        <v>54</v>
      </c>
      <c r="V156">
        <v>770</v>
      </c>
      <c r="W156" t="s">
        <v>28</v>
      </c>
      <c r="X156">
        <v>1</v>
      </c>
    </row>
    <row r="157" spans="1:24" x14ac:dyDescent="0.25">
      <c r="A157">
        <v>1</v>
      </c>
      <c r="B157">
        <v>1</v>
      </c>
      <c r="C157" t="s">
        <v>517</v>
      </c>
      <c r="D157">
        <v>0</v>
      </c>
      <c r="E157" t="s">
        <v>477</v>
      </c>
      <c r="F157" s="2">
        <v>45535.446539351855</v>
      </c>
      <c r="G157" t="s">
        <v>426</v>
      </c>
      <c r="H157" t="s">
        <v>427</v>
      </c>
      <c r="I157">
        <v>3</v>
      </c>
      <c r="J157" t="s">
        <v>20</v>
      </c>
      <c r="K157">
        <v>2</v>
      </c>
      <c r="L157" t="s">
        <v>21</v>
      </c>
      <c r="M157" t="s">
        <v>22</v>
      </c>
      <c r="N157" t="s">
        <v>23</v>
      </c>
      <c r="O157" t="s">
        <v>29</v>
      </c>
      <c r="P157" s="1">
        <v>45751.699432870373</v>
      </c>
      <c r="Q157" t="s">
        <v>64</v>
      </c>
      <c r="R157" t="s">
        <v>54</v>
      </c>
      <c r="S157" s="2">
        <v>45535</v>
      </c>
      <c r="T157" s="2">
        <v>45535</v>
      </c>
      <c r="U157" t="s">
        <v>54</v>
      </c>
      <c r="V157">
        <v>810</v>
      </c>
      <c r="W157" t="s">
        <v>28</v>
      </c>
      <c r="X157">
        <v>1</v>
      </c>
    </row>
    <row r="158" spans="1:24" x14ac:dyDescent="0.25">
      <c r="A158">
        <v>1</v>
      </c>
      <c r="B158">
        <v>1</v>
      </c>
      <c r="C158" t="s">
        <v>517</v>
      </c>
      <c r="D158">
        <v>0</v>
      </c>
      <c r="E158" t="s">
        <v>477</v>
      </c>
      <c r="F158" s="2">
        <v>45533.429236111115</v>
      </c>
      <c r="G158" t="s">
        <v>428</v>
      </c>
      <c r="H158" t="s">
        <v>429</v>
      </c>
      <c r="I158">
        <v>3</v>
      </c>
      <c r="J158" t="s">
        <v>20</v>
      </c>
      <c r="K158">
        <v>2</v>
      </c>
      <c r="L158" t="s">
        <v>21</v>
      </c>
      <c r="M158" t="s">
        <v>22</v>
      </c>
      <c r="N158" t="s">
        <v>23</v>
      </c>
      <c r="O158" t="s">
        <v>24</v>
      </c>
      <c r="P158" s="1">
        <v>45720.119131944448</v>
      </c>
      <c r="Q158" t="s">
        <v>117</v>
      </c>
      <c r="R158" t="s">
        <v>54</v>
      </c>
      <c r="S158" s="2">
        <v>45533</v>
      </c>
      <c r="T158" s="2">
        <v>45533</v>
      </c>
      <c r="U158" t="s">
        <v>54</v>
      </c>
      <c r="V158">
        <v>770</v>
      </c>
      <c r="W158" t="s">
        <v>28</v>
      </c>
      <c r="X158">
        <v>1</v>
      </c>
    </row>
    <row r="159" spans="1:24" x14ac:dyDescent="0.25">
      <c r="A159">
        <v>1</v>
      </c>
      <c r="B159">
        <v>1</v>
      </c>
      <c r="C159" t="s">
        <v>517</v>
      </c>
      <c r="D159">
        <v>0</v>
      </c>
      <c r="E159" t="s">
        <v>477</v>
      </c>
      <c r="F159" s="2">
        <v>45535.581944444442</v>
      </c>
      <c r="G159" t="s">
        <v>430</v>
      </c>
      <c r="H159" t="s">
        <v>427</v>
      </c>
      <c r="I159">
        <v>3</v>
      </c>
      <c r="J159" t="s">
        <v>20</v>
      </c>
      <c r="K159">
        <v>2</v>
      </c>
      <c r="L159" t="s">
        <v>21</v>
      </c>
      <c r="M159" t="s">
        <v>22</v>
      </c>
      <c r="N159" t="s">
        <v>23</v>
      </c>
      <c r="O159" t="s">
        <v>29</v>
      </c>
      <c r="P159" s="1">
        <v>45754.057175925926</v>
      </c>
      <c r="Q159" t="s">
        <v>33</v>
      </c>
      <c r="R159" t="s">
        <v>54</v>
      </c>
      <c r="S159" s="2">
        <v>45535</v>
      </c>
      <c r="T159" s="2">
        <v>45535</v>
      </c>
      <c r="U159" t="s">
        <v>54</v>
      </c>
      <c r="V159">
        <v>820</v>
      </c>
      <c r="W159" t="s">
        <v>28</v>
      </c>
      <c r="X159">
        <v>1</v>
      </c>
    </row>
    <row r="160" spans="1:24" x14ac:dyDescent="0.25">
      <c r="A160">
        <v>1</v>
      </c>
      <c r="B160">
        <v>1</v>
      </c>
      <c r="C160" t="s">
        <v>517</v>
      </c>
      <c r="D160">
        <v>0</v>
      </c>
      <c r="E160" t="s">
        <v>477</v>
      </c>
      <c r="F160" s="2">
        <v>45562.554270833331</v>
      </c>
      <c r="G160" t="s">
        <v>431</v>
      </c>
      <c r="H160" t="s">
        <v>432</v>
      </c>
      <c r="I160">
        <v>3</v>
      </c>
      <c r="J160" t="s">
        <v>20</v>
      </c>
      <c r="K160">
        <v>2</v>
      </c>
      <c r="L160" t="s">
        <v>21</v>
      </c>
      <c r="M160" t="s">
        <v>22</v>
      </c>
      <c r="N160" t="s">
        <v>23</v>
      </c>
      <c r="O160" t="s">
        <v>29</v>
      </c>
      <c r="P160" s="1">
        <v>45723.170358796298</v>
      </c>
      <c r="Q160" t="s">
        <v>36</v>
      </c>
      <c r="R160" t="s">
        <v>54</v>
      </c>
      <c r="S160" s="2">
        <v>45562</v>
      </c>
      <c r="T160" s="2">
        <v>45562</v>
      </c>
      <c r="U160" t="s">
        <v>54</v>
      </c>
      <c r="V160">
        <v>860</v>
      </c>
      <c r="W160" t="s">
        <v>28</v>
      </c>
      <c r="X160">
        <v>1</v>
      </c>
    </row>
    <row r="161" spans="1:24" x14ac:dyDescent="0.25">
      <c r="A161">
        <v>1</v>
      </c>
      <c r="B161">
        <v>1</v>
      </c>
      <c r="C161" t="s">
        <v>517</v>
      </c>
      <c r="D161">
        <v>0</v>
      </c>
      <c r="E161" t="s">
        <v>477</v>
      </c>
      <c r="F161" s="2">
        <v>45547.46638888889</v>
      </c>
      <c r="G161" t="s">
        <v>433</v>
      </c>
      <c r="H161" t="s">
        <v>434</v>
      </c>
      <c r="I161">
        <v>3</v>
      </c>
      <c r="J161" t="s">
        <v>20</v>
      </c>
      <c r="K161">
        <v>2</v>
      </c>
      <c r="L161" t="s">
        <v>21</v>
      </c>
      <c r="M161" t="s">
        <v>22</v>
      </c>
      <c r="N161" t="s">
        <v>23</v>
      </c>
      <c r="O161" t="s">
        <v>24</v>
      </c>
      <c r="P161" s="1">
        <v>45747.828888888886</v>
      </c>
      <c r="Q161" t="s">
        <v>33</v>
      </c>
      <c r="R161" t="s">
        <v>54</v>
      </c>
      <c r="S161" s="2">
        <v>45547</v>
      </c>
      <c r="T161" s="2">
        <v>45547</v>
      </c>
      <c r="U161" t="s">
        <v>54</v>
      </c>
      <c r="V161">
        <v>720</v>
      </c>
      <c r="W161" t="s">
        <v>28</v>
      </c>
      <c r="X161">
        <v>1</v>
      </c>
    </row>
    <row r="162" spans="1:24" x14ac:dyDescent="0.25">
      <c r="A162">
        <v>1</v>
      </c>
      <c r="B162">
        <v>1</v>
      </c>
      <c r="C162" t="s">
        <v>517</v>
      </c>
      <c r="D162">
        <v>0</v>
      </c>
      <c r="E162" t="s">
        <v>477</v>
      </c>
      <c r="F162" s="2">
        <v>45549.505995370368</v>
      </c>
      <c r="G162" t="s">
        <v>435</v>
      </c>
      <c r="H162" t="s">
        <v>418</v>
      </c>
      <c r="I162">
        <v>3</v>
      </c>
      <c r="J162" t="s">
        <v>20</v>
      </c>
      <c r="K162">
        <v>2</v>
      </c>
      <c r="L162" t="s">
        <v>21</v>
      </c>
      <c r="M162" t="s">
        <v>22</v>
      </c>
      <c r="N162" t="s">
        <v>23</v>
      </c>
      <c r="O162" t="s">
        <v>29</v>
      </c>
      <c r="P162" s="1">
        <v>45751.754988425928</v>
      </c>
      <c r="Q162" t="s">
        <v>61</v>
      </c>
      <c r="R162" t="s">
        <v>54</v>
      </c>
      <c r="S162" s="2">
        <v>45549</v>
      </c>
      <c r="T162" s="2">
        <v>45549</v>
      </c>
      <c r="U162" t="s">
        <v>54</v>
      </c>
      <c r="V162">
        <v>800</v>
      </c>
      <c r="W162" t="s">
        <v>28</v>
      </c>
      <c r="X162">
        <v>1</v>
      </c>
    </row>
    <row r="163" spans="1:24" x14ac:dyDescent="0.25">
      <c r="A163">
        <v>1</v>
      </c>
      <c r="B163">
        <v>1</v>
      </c>
      <c r="C163" t="s">
        <v>517</v>
      </c>
      <c r="D163">
        <v>0</v>
      </c>
      <c r="E163" t="s">
        <v>477</v>
      </c>
      <c r="F163" s="2">
        <v>45560.369756944441</v>
      </c>
      <c r="G163" t="s">
        <v>436</v>
      </c>
      <c r="H163" t="s">
        <v>367</v>
      </c>
      <c r="I163">
        <v>3</v>
      </c>
      <c r="J163" t="s">
        <v>20</v>
      </c>
      <c r="K163">
        <v>2</v>
      </c>
      <c r="L163" t="s">
        <v>21</v>
      </c>
      <c r="M163" t="s">
        <v>22</v>
      </c>
      <c r="N163" t="s">
        <v>23</v>
      </c>
      <c r="O163" t="s">
        <v>29</v>
      </c>
      <c r="P163" s="1">
        <v>45740.580497685187</v>
      </c>
      <c r="Q163" t="s">
        <v>45</v>
      </c>
      <c r="R163" t="s">
        <v>54</v>
      </c>
      <c r="S163" s="2">
        <v>45560</v>
      </c>
      <c r="T163" s="2">
        <v>45560</v>
      </c>
      <c r="U163" t="s">
        <v>54</v>
      </c>
      <c r="V163">
        <v>840</v>
      </c>
      <c r="W163" t="s">
        <v>28</v>
      </c>
      <c r="X163">
        <v>1</v>
      </c>
    </row>
    <row r="164" spans="1:24" x14ac:dyDescent="0.25">
      <c r="A164">
        <v>1</v>
      </c>
      <c r="B164">
        <v>1</v>
      </c>
      <c r="C164" t="s">
        <v>517</v>
      </c>
      <c r="D164">
        <v>0</v>
      </c>
      <c r="E164" t="s">
        <v>477</v>
      </c>
      <c r="F164" s="2">
        <v>45561.463935185187</v>
      </c>
      <c r="G164" t="s">
        <v>437</v>
      </c>
      <c r="H164" t="s">
        <v>438</v>
      </c>
      <c r="I164">
        <v>3</v>
      </c>
      <c r="J164" t="s">
        <v>20</v>
      </c>
      <c r="K164">
        <v>2</v>
      </c>
      <c r="L164" t="s">
        <v>21</v>
      </c>
      <c r="M164" t="s">
        <v>22</v>
      </c>
      <c r="N164" t="s">
        <v>23</v>
      </c>
      <c r="O164" t="s">
        <v>29</v>
      </c>
      <c r="P164" s="1">
        <v>45737.046041666668</v>
      </c>
      <c r="Q164" t="s">
        <v>33</v>
      </c>
      <c r="R164" t="s">
        <v>54</v>
      </c>
      <c r="S164" s="2">
        <v>45561</v>
      </c>
      <c r="T164" s="2">
        <v>45561</v>
      </c>
      <c r="U164" t="s">
        <v>54</v>
      </c>
      <c r="V164">
        <v>750</v>
      </c>
      <c r="W164" t="s">
        <v>28</v>
      </c>
      <c r="X164">
        <v>1</v>
      </c>
    </row>
    <row r="165" spans="1:24" x14ac:dyDescent="0.25">
      <c r="A165">
        <v>0</v>
      </c>
      <c r="B165">
        <v>2</v>
      </c>
      <c r="C165" t="s">
        <v>517</v>
      </c>
      <c r="D165">
        <v>0</v>
      </c>
      <c r="E165" t="s">
        <v>477</v>
      </c>
      <c r="F165" s="2">
        <v>45561.463935185187</v>
      </c>
      <c r="G165" t="s">
        <v>437</v>
      </c>
      <c r="H165" t="s">
        <v>438</v>
      </c>
      <c r="I165">
        <v>3</v>
      </c>
      <c r="J165" t="s">
        <v>20</v>
      </c>
      <c r="K165">
        <v>2</v>
      </c>
      <c r="L165" t="s">
        <v>21</v>
      </c>
      <c r="M165" t="s">
        <v>22</v>
      </c>
      <c r="N165" t="s">
        <v>23</v>
      </c>
      <c r="O165" t="s">
        <v>29</v>
      </c>
      <c r="P165" s="1">
        <v>45737.046099537038</v>
      </c>
      <c r="Q165" t="s">
        <v>36</v>
      </c>
      <c r="R165" t="s">
        <v>54</v>
      </c>
      <c r="S165" s="2">
        <v>45561</v>
      </c>
      <c r="T165" s="2">
        <v>45561</v>
      </c>
      <c r="U165" t="s">
        <v>54</v>
      </c>
      <c r="V165">
        <v>750</v>
      </c>
      <c r="W165" t="s">
        <v>28</v>
      </c>
      <c r="X165">
        <v>1</v>
      </c>
    </row>
    <row r="166" spans="1:24" x14ac:dyDescent="0.25">
      <c r="A166">
        <v>1</v>
      </c>
      <c r="B166">
        <v>1</v>
      </c>
      <c r="C166" t="s">
        <v>517</v>
      </c>
      <c r="D166">
        <v>0</v>
      </c>
      <c r="E166" t="s">
        <v>477</v>
      </c>
      <c r="F166" s="2">
        <v>45560.474328703705</v>
      </c>
      <c r="G166" t="s">
        <v>439</v>
      </c>
      <c r="H166" t="s">
        <v>367</v>
      </c>
      <c r="I166">
        <v>3</v>
      </c>
      <c r="J166" t="s">
        <v>20</v>
      </c>
      <c r="K166">
        <v>2</v>
      </c>
      <c r="L166" t="s">
        <v>21</v>
      </c>
      <c r="M166" t="s">
        <v>22</v>
      </c>
      <c r="N166" t="s">
        <v>23</v>
      </c>
      <c r="O166" t="s">
        <v>24</v>
      </c>
      <c r="P166" s="1">
        <v>45743.684548611112</v>
      </c>
      <c r="Q166" t="s">
        <v>61</v>
      </c>
      <c r="R166" t="s">
        <v>54</v>
      </c>
      <c r="S166" s="2">
        <v>45560</v>
      </c>
      <c r="T166" s="2">
        <v>45560</v>
      </c>
      <c r="U166" t="s">
        <v>54</v>
      </c>
      <c r="V166">
        <v>800</v>
      </c>
      <c r="W166" t="s">
        <v>28</v>
      </c>
      <c r="X166">
        <v>1</v>
      </c>
    </row>
    <row r="167" spans="1:24" x14ac:dyDescent="0.25">
      <c r="A167">
        <v>1</v>
      </c>
      <c r="B167">
        <v>1</v>
      </c>
      <c r="C167" t="s">
        <v>517</v>
      </c>
      <c r="D167">
        <v>0</v>
      </c>
      <c r="E167" t="s">
        <v>477</v>
      </c>
      <c r="F167" s="2">
        <v>45561.498159722221</v>
      </c>
      <c r="G167" t="s">
        <v>440</v>
      </c>
      <c r="H167" t="s">
        <v>438</v>
      </c>
      <c r="I167">
        <v>3</v>
      </c>
      <c r="J167" t="s">
        <v>20</v>
      </c>
      <c r="K167">
        <v>2</v>
      </c>
      <c r="L167" t="s">
        <v>21</v>
      </c>
      <c r="M167" t="s">
        <v>22</v>
      </c>
      <c r="N167" t="s">
        <v>23</v>
      </c>
      <c r="O167" t="s">
        <v>24</v>
      </c>
      <c r="P167" s="1">
        <v>45723.074814814812</v>
      </c>
      <c r="Q167" t="s">
        <v>32</v>
      </c>
      <c r="R167" t="s">
        <v>54</v>
      </c>
      <c r="S167" s="2">
        <v>45561</v>
      </c>
      <c r="T167" s="2">
        <v>45561</v>
      </c>
      <c r="U167" t="s">
        <v>54</v>
      </c>
      <c r="V167">
        <v>880</v>
      </c>
      <c r="W167" t="s">
        <v>28</v>
      </c>
      <c r="X167">
        <v>1</v>
      </c>
    </row>
    <row r="168" spans="1:24" x14ac:dyDescent="0.25">
      <c r="A168">
        <v>0</v>
      </c>
      <c r="B168">
        <v>2</v>
      </c>
      <c r="C168" t="s">
        <v>517</v>
      </c>
      <c r="D168">
        <v>0</v>
      </c>
      <c r="E168" t="s">
        <v>477</v>
      </c>
      <c r="F168" s="2">
        <v>45561.498159722221</v>
      </c>
      <c r="G168" t="s">
        <v>440</v>
      </c>
      <c r="H168" t="s">
        <v>438</v>
      </c>
      <c r="I168">
        <v>3</v>
      </c>
      <c r="J168" t="s">
        <v>20</v>
      </c>
      <c r="K168">
        <v>2</v>
      </c>
      <c r="L168" t="s">
        <v>21</v>
      </c>
      <c r="M168" t="s">
        <v>22</v>
      </c>
      <c r="N168" t="s">
        <v>23</v>
      </c>
      <c r="O168" t="s">
        <v>29</v>
      </c>
      <c r="P168" s="1">
        <v>45723.228437500002</v>
      </c>
      <c r="Q168" t="s">
        <v>56</v>
      </c>
      <c r="R168" t="s">
        <v>54</v>
      </c>
      <c r="S168" s="2">
        <v>45561</v>
      </c>
      <c r="T168" s="2">
        <v>45561</v>
      </c>
      <c r="U168" t="s">
        <v>54</v>
      </c>
      <c r="V168">
        <v>880</v>
      </c>
      <c r="W168" t="s">
        <v>28</v>
      </c>
      <c r="X168">
        <v>1</v>
      </c>
    </row>
    <row r="169" spans="1:24" x14ac:dyDescent="0.25">
      <c r="A169">
        <v>1</v>
      </c>
      <c r="B169">
        <v>1</v>
      </c>
      <c r="C169" t="s">
        <v>517</v>
      </c>
      <c r="D169">
        <v>0</v>
      </c>
      <c r="E169" t="s">
        <v>477</v>
      </c>
      <c r="F169" s="2">
        <v>45561.437222222223</v>
      </c>
      <c r="G169" t="s">
        <v>441</v>
      </c>
      <c r="H169" t="s">
        <v>438</v>
      </c>
      <c r="I169">
        <v>3</v>
      </c>
      <c r="J169" t="s">
        <v>20</v>
      </c>
      <c r="K169">
        <v>2</v>
      </c>
      <c r="L169" t="s">
        <v>21</v>
      </c>
      <c r="M169" t="s">
        <v>22</v>
      </c>
      <c r="N169" t="s">
        <v>23</v>
      </c>
      <c r="O169" t="s">
        <v>29</v>
      </c>
      <c r="P169" s="1">
        <v>45720.952152777776</v>
      </c>
      <c r="Q169" t="s">
        <v>36</v>
      </c>
      <c r="R169" t="s">
        <v>54</v>
      </c>
      <c r="S169" s="2">
        <v>45561</v>
      </c>
      <c r="T169" s="2">
        <v>45561</v>
      </c>
      <c r="U169" t="s">
        <v>54</v>
      </c>
      <c r="V169">
        <v>830</v>
      </c>
      <c r="W169" t="s">
        <v>28</v>
      </c>
      <c r="X169">
        <v>1</v>
      </c>
    </row>
    <row r="170" spans="1:24" x14ac:dyDescent="0.25">
      <c r="A170">
        <v>1</v>
      </c>
      <c r="B170">
        <v>1</v>
      </c>
      <c r="C170" t="s">
        <v>517</v>
      </c>
      <c r="D170">
        <v>0</v>
      </c>
      <c r="E170" t="s">
        <v>477</v>
      </c>
      <c r="F170" s="2">
        <v>45526.440821759257</v>
      </c>
      <c r="G170" t="s">
        <v>442</v>
      </c>
      <c r="H170" t="s">
        <v>443</v>
      </c>
      <c r="I170">
        <v>3</v>
      </c>
      <c r="J170" t="s">
        <v>20</v>
      </c>
      <c r="K170">
        <v>2</v>
      </c>
      <c r="L170" t="s">
        <v>21</v>
      </c>
      <c r="M170" t="s">
        <v>22</v>
      </c>
      <c r="N170" t="s">
        <v>23</v>
      </c>
      <c r="O170" t="s">
        <v>29</v>
      </c>
      <c r="P170" s="1">
        <v>45728.043715277781</v>
      </c>
      <c r="Q170" t="s">
        <v>45</v>
      </c>
      <c r="R170" t="s">
        <v>54</v>
      </c>
      <c r="S170" s="2">
        <v>45526</v>
      </c>
      <c r="T170" s="2">
        <v>45526</v>
      </c>
      <c r="U170" t="s">
        <v>54</v>
      </c>
      <c r="V170">
        <v>780</v>
      </c>
      <c r="W170" t="s">
        <v>28</v>
      </c>
      <c r="X170">
        <v>1</v>
      </c>
    </row>
    <row r="171" spans="1:24" x14ac:dyDescent="0.25">
      <c r="A171">
        <v>0</v>
      </c>
      <c r="B171">
        <v>2</v>
      </c>
      <c r="C171" t="s">
        <v>517</v>
      </c>
      <c r="D171">
        <v>0</v>
      </c>
      <c r="E171" t="s">
        <v>477</v>
      </c>
      <c r="F171" s="2">
        <v>45526.440821759257</v>
      </c>
      <c r="G171" t="s">
        <v>442</v>
      </c>
      <c r="H171" t="s">
        <v>443</v>
      </c>
      <c r="I171">
        <v>3</v>
      </c>
      <c r="J171" t="s">
        <v>20</v>
      </c>
      <c r="K171">
        <v>2</v>
      </c>
      <c r="L171" t="s">
        <v>21</v>
      </c>
      <c r="M171" t="s">
        <v>22</v>
      </c>
      <c r="N171" t="s">
        <v>23</v>
      </c>
      <c r="O171" t="s">
        <v>29</v>
      </c>
      <c r="P171" s="1">
        <v>45728.043842592589</v>
      </c>
      <c r="Q171" t="s">
        <v>68</v>
      </c>
      <c r="R171" t="s">
        <v>54</v>
      </c>
      <c r="S171" s="2">
        <v>45526</v>
      </c>
      <c r="T171" s="2">
        <v>45526</v>
      </c>
      <c r="U171" t="s">
        <v>54</v>
      </c>
      <c r="V171">
        <v>780</v>
      </c>
      <c r="W171" t="s">
        <v>28</v>
      </c>
      <c r="X171">
        <v>1</v>
      </c>
    </row>
    <row r="172" spans="1:24" x14ac:dyDescent="0.25">
      <c r="A172">
        <v>1</v>
      </c>
      <c r="B172">
        <v>1</v>
      </c>
      <c r="C172" t="s">
        <v>517</v>
      </c>
      <c r="D172">
        <v>0</v>
      </c>
      <c r="E172" t="s">
        <v>477</v>
      </c>
      <c r="F172" s="2">
        <v>45579.49077546296</v>
      </c>
      <c r="G172" t="s">
        <v>444</v>
      </c>
      <c r="H172" t="s">
        <v>445</v>
      </c>
      <c r="I172">
        <v>3</v>
      </c>
      <c r="J172" t="s">
        <v>20</v>
      </c>
      <c r="K172">
        <v>2</v>
      </c>
      <c r="L172" t="s">
        <v>21</v>
      </c>
      <c r="M172" t="s">
        <v>22</v>
      </c>
      <c r="N172" t="s">
        <v>23</v>
      </c>
      <c r="O172" t="s">
        <v>24</v>
      </c>
      <c r="P172" s="1">
        <v>45730.946655092594</v>
      </c>
      <c r="Q172" t="s">
        <v>59</v>
      </c>
      <c r="R172" t="s">
        <v>54</v>
      </c>
      <c r="S172" s="2">
        <v>45579</v>
      </c>
      <c r="T172" s="2">
        <v>45579</v>
      </c>
      <c r="U172" t="s">
        <v>54</v>
      </c>
      <c r="V172">
        <v>860</v>
      </c>
      <c r="W172" t="s">
        <v>28</v>
      </c>
      <c r="X172">
        <v>1</v>
      </c>
    </row>
    <row r="173" spans="1:24" x14ac:dyDescent="0.25">
      <c r="A173">
        <v>0</v>
      </c>
      <c r="B173">
        <v>2</v>
      </c>
      <c r="C173" t="s">
        <v>517</v>
      </c>
      <c r="D173">
        <v>0</v>
      </c>
      <c r="E173" t="s">
        <v>477</v>
      </c>
      <c r="F173" s="2">
        <v>45579.49077546296</v>
      </c>
      <c r="G173" t="s">
        <v>444</v>
      </c>
      <c r="H173" t="s">
        <v>445</v>
      </c>
      <c r="I173">
        <v>3</v>
      </c>
      <c r="J173" t="s">
        <v>20</v>
      </c>
      <c r="K173">
        <v>2</v>
      </c>
      <c r="L173" t="s">
        <v>21</v>
      </c>
      <c r="M173" t="s">
        <v>22</v>
      </c>
      <c r="N173" t="s">
        <v>23</v>
      </c>
      <c r="O173" t="s">
        <v>29</v>
      </c>
      <c r="P173" s="1">
        <v>45731.11513888889</v>
      </c>
      <c r="Q173" t="s">
        <v>30</v>
      </c>
      <c r="R173" t="s">
        <v>54</v>
      </c>
      <c r="S173" s="2">
        <v>45579</v>
      </c>
      <c r="T173" s="2">
        <v>45579</v>
      </c>
      <c r="U173" t="s">
        <v>54</v>
      </c>
      <c r="V173">
        <v>860</v>
      </c>
      <c r="W173" t="s">
        <v>28</v>
      </c>
      <c r="X173">
        <v>1</v>
      </c>
    </row>
    <row r="174" spans="1:24" x14ac:dyDescent="0.25">
      <c r="A174">
        <v>1</v>
      </c>
      <c r="B174">
        <v>1</v>
      </c>
      <c r="C174" t="s">
        <v>517</v>
      </c>
      <c r="D174">
        <v>0</v>
      </c>
      <c r="E174" t="s">
        <v>477</v>
      </c>
      <c r="F174" s="2">
        <v>45579.609826388885</v>
      </c>
      <c r="G174" t="s">
        <v>446</v>
      </c>
      <c r="H174" t="s">
        <v>445</v>
      </c>
      <c r="I174">
        <v>3</v>
      </c>
      <c r="J174" t="s">
        <v>20</v>
      </c>
      <c r="K174">
        <v>2</v>
      </c>
      <c r="L174" t="s">
        <v>21</v>
      </c>
      <c r="M174" t="s">
        <v>22</v>
      </c>
      <c r="N174" t="s">
        <v>23</v>
      </c>
      <c r="O174" t="s">
        <v>24</v>
      </c>
      <c r="P174" s="1">
        <v>45744.643055555556</v>
      </c>
      <c r="Q174" t="s">
        <v>199</v>
      </c>
      <c r="R174" t="s">
        <v>54</v>
      </c>
      <c r="S174" s="2">
        <v>45579</v>
      </c>
      <c r="T174" s="2">
        <v>45579</v>
      </c>
      <c r="U174" t="s">
        <v>54</v>
      </c>
      <c r="V174">
        <v>780</v>
      </c>
      <c r="W174" t="s">
        <v>28</v>
      </c>
      <c r="X174">
        <v>1</v>
      </c>
    </row>
    <row r="175" spans="1:24" x14ac:dyDescent="0.25">
      <c r="A175">
        <v>0</v>
      </c>
      <c r="B175">
        <v>2</v>
      </c>
      <c r="C175" t="s">
        <v>517</v>
      </c>
      <c r="D175">
        <v>0</v>
      </c>
      <c r="E175" t="s">
        <v>477</v>
      </c>
      <c r="F175" s="2">
        <v>45579.609826388885</v>
      </c>
      <c r="G175" t="s">
        <v>446</v>
      </c>
      <c r="H175" t="s">
        <v>445</v>
      </c>
      <c r="I175">
        <v>3</v>
      </c>
      <c r="J175" t="s">
        <v>20</v>
      </c>
      <c r="K175">
        <v>2</v>
      </c>
      <c r="L175" t="s">
        <v>21</v>
      </c>
      <c r="M175" t="s">
        <v>22</v>
      </c>
      <c r="N175" t="s">
        <v>23</v>
      </c>
      <c r="O175" t="s">
        <v>29</v>
      </c>
      <c r="P175" s="1">
        <v>45745.34202546296</v>
      </c>
      <c r="Q175" t="s">
        <v>33</v>
      </c>
      <c r="R175" t="s">
        <v>54</v>
      </c>
      <c r="S175" s="2">
        <v>45579</v>
      </c>
      <c r="T175" s="2">
        <v>45579</v>
      </c>
      <c r="U175" t="s">
        <v>54</v>
      </c>
      <c r="V175">
        <v>780</v>
      </c>
      <c r="W175" t="s">
        <v>28</v>
      </c>
      <c r="X175">
        <v>1</v>
      </c>
    </row>
    <row r="176" spans="1:24" x14ac:dyDescent="0.25">
      <c r="A176">
        <v>1</v>
      </c>
      <c r="B176">
        <v>1</v>
      </c>
      <c r="C176" t="s">
        <v>517</v>
      </c>
      <c r="D176">
        <v>0</v>
      </c>
      <c r="E176" t="s">
        <v>477</v>
      </c>
      <c r="F176" s="2">
        <v>45578.510578703703</v>
      </c>
      <c r="G176" t="s">
        <v>447</v>
      </c>
      <c r="H176" t="s">
        <v>448</v>
      </c>
      <c r="I176">
        <v>3</v>
      </c>
      <c r="J176" t="s">
        <v>20</v>
      </c>
      <c r="K176">
        <v>2</v>
      </c>
      <c r="L176" t="s">
        <v>21</v>
      </c>
      <c r="M176" t="s">
        <v>22</v>
      </c>
      <c r="N176" t="s">
        <v>23</v>
      </c>
      <c r="O176" t="s">
        <v>29</v>
      </c>
      <c r="P176" s="1">
        <v>45747.647696759261</v>
      </c>
      <c r="Q176" t="s">
        <v>33</v>
      </c>
      <c r="R176" t="s">
        <v>54</v>
      </c>
      <c r="S176" s="2">
        <v>45578</v>
      </c>
      <c r="T176" s="2">
        <v>45578</v>
      </c>
      <c r="U176" t="s">
        <v>54</v>
      </c>
      <c r="V176">
        <v>800</v>
      </c>
      <c r="W176" t="s">
        <v>28</v>
      </c>
      <c r="X176">
        <v>1</v>
      </c>
    </row>
    <row r="177" spans="1:24" x14ac:dyDescent="0.25">
      <c r="A177">
        <v>1</v>
      </c>
      <c r="B177">
        <v>1</v>
      </c>
      <c r="C177" t="s">
        <v>517</v>
      </c>
      <c r="D177">
        <v>0</v>
      </c>
      <c r="E177" t="s">
        <v>477</v>
      </c>
      <c r="F177" s="2">
        <v>45567.479363425926</v>
      </c>
      <c r="G177" t="s">
        <v>449</v>
      </c>
      <c r="H177" t="s">
        <v>357</v>
      </c>
      <c r="I177">
        <v>3</v>
      </c>
      <c r="J177" t="s">
        <v>20</v>
      </c>
      <c r="K177">
        <v>2</v>
      </c>
      <c r="L177" t="s">
        <v>21</v>
      </c>
      <c r="M177" t="s">
        <v>22</v>
      </c>
      <c r="N177" t="s">
        <v>23</v>
      </c>
      <c r="O177" t="s">
        <v>29</v>
      </c>
      <c r="P177" s="1">
        <v>45751.829293981478</v>
      </c>
      <c r="Q177" t="s">
        <v>33</v>
      </c>
      <c r="R177" t="s">
        <v>54</v>
      </c>
      <c r="S177" s="2">
        <v>45567</v>
      </c>
      <c r="T177" s="2">
        <v>45567</v>
      </c>
      <c r="U177" t="s">
        <v>54</v>
      </c>
      <c r="V177">
        <v>840</v>
      </c>
      <c r="W177" t="s">
        <v>28</v>
      </c>
      <c r="X177">
        <v>1</v>
      </c>
    </row>
    <row r="178" spans="1:24" x14ac:dyDescent="0.25">
      <c r="A178">
        <v>1</v>
      </c>
      <c r="B178">
        <v>1</v>
      </c>
      <c r="C178" t="s">
        <v>517</v>
      </c>
      <c r="D178">
        <v>0</v>
      </c>
      <c r="E178" t="s">
        <v>477</v>
      </c>
      <c r="F178" s="2">
        <v>45568.426412037035</v>
      </c>
      <c r="G178" t="s">
        <v>450</v>
      </c>
      <c r="H178" t="s">
        <v>451</v>
      </c>
      <c r="I178">
        <v>3</v>
      </c>
      <c r="J178" t="s">
        <v>20</v>
      </c>
      <c r="K178">
        <v>2</v>
      </c>
      <c r="L178" t="s">
        <v>21</v>
      </c>
      <c r="M178" t="s">
        <v>22</v>
      </c>
      <c r="N178" t="s">
        <v>23</v>
      </c>
      <c r="O178" t="s">
        <v>29</v>
      </c>
      <c r="P178" s="1">
        <v>45737.22179398148</v>
      </c>
      <c r="Q178" t="s">
        <v>30</v>
      </c>
      <c r="R178" t="s">
        <v>54</v>
      </c>
      <c r="S178" s="2">
        <v>45568</v>
      </c>
      <c r="T178" s="2">
        <v>45568</v>
      </c>
      <c r="U178" t="s">
        <v>54</v>
      </c>
      <c r="V178">
        <v>880</v>
      </c>
      <c r="W178" t="s">
        <v>28</v>
      </c>
      <c r="X178">
        <v>1</v>
      </c>
    </row>
    <row r="179" spans="1:24" x14ac:dyDescent="0.25">
      <c r="A179">
        <v>1</v>
      </c>
      <c r="B179">
        <v>1</v>
      </c>
      <c r="C179" t="s">
        <v>517</v>
      </c>
      <c r="D179">
        <v>0</v>
      </c>
      <c r="E179" t="s">
        <v>477</v>
      </c>
      <c r="F179" s="2">
        <v>45568.47996527778</v>
      </c>
      <c r="G179" t="s">
        <v>452</v>
      </c>
      <c r="H179" t="s">
        <v>451</v>
      </c>
      <c r="I179">
        <v>3</v>
      </c>
      <c r="J179" t="s">
        <v>20</v>
      </c>
      <c r="K179">
        <v>2</v>
      </c>
      <c r="L179" t="s">
        <v>21</v>
      </c>
      <c r="M179" t="s">
        <v>22</v>
      </c>
      <c r="N179" t="s">
        <v>23</v>
      </c>
      <c r="O179" t="s">
        <v>29</v>
      </c>
      <c r="P179" s="1">
        <v>45723.252175925925</v>
      </c>
      <c r="Q179" t="s">
        <v>56</v>
      </c>
      <c r="R179" t="s">
        <v>54</v>
      </c>
      <c r="S179" s="2">
        <v>45568</v>
      </c>
      <c r="T179" s="2">
        <v>45568</v>
      </c>
      <c r="U179" t="s">
        <v>54</v>
      </c>
      <c r="V179">
        <v>830</v>
      </c>
      <c r="W179" t="s">
        <v>28</v>
      </c>
      <c r="X179">
        <v>1</v>
      </c>
    </row>
    <row r="180" spans="1:24" x14ac:dyDescent="0.25">
      <c r="A180">
        <v>1</v>
      </c>
      <c r="B180">
        <v>1</v>
      </c>
      <c r="C180" t="s">
        <v>517</v>
      </c>
      <c r="D180">
        <v>0</v>
      </c>
      <c r="E180" t="s">
        <v>477</v>
      </c>
      <c r="F180" s="2">
        <v>45567.559050925927</v>
      </c>
      <c r="G180" t="s">
        <v>453</v>
      </c>
      <c r="H180" t="s">
        <v>357</v>
      </c>
      <c r="I180">
        <v>3</v>
      </c>
      <c r="J180" t="s">
        <v>20</v>
      </c>
      <c r="K180">
        <v>2</v>
      </c>
      <c r="L180" t="s">
        <v>21</v>
      </c>
      <c r="M180" t="s">
        <v>22</v>
      </c>
      <c r="N180" t="s">
        <v>23</v>
      </c>
      <c r="O180" t="s">
        <v>29</v>
      </c>
      <c r="P180" s="1">
        <v>45738.831493055557</v>
      </c>
      <c r="Q180" t="s">
        <v>30</v>
      </c>
      <c r="R180" t="s">
        <v>54</v>
      </c>
      <c r="S180" s="2">
        <v>45567</v>
      </c>
      <c r="T180" s="2">
        <v>45567</v>
      </c>
      <c r="U180" t="s">
        <v>54</v>
      </c>
      <c r="V180">
        <v>860</v>
      </c>
      <c r="W180" t="s">
        <v>28</v>
      </c>
      <c r="X180">
        <v>1</v>
      </c>
    </row>
    <row r="181" spans="1:24" x14ac:dyDescent="0.25">
      <c r="A181">
        <v>1</v>
      </c>
      <c r="B181">
        <v>1</v>
      </c>
      <c r="C181" t="s">
        <v>517</v>
      </c>
      <c r="D181">
        <v>0</v>
      </c>
      <c r="E181" t="s">
        <v>477</v>
      </c>
      <c r="F181" s="2">
        <v>45567.428402777776</v>
      </c>
      <c r="G181" t="s">
        <v>454</v>
      </c>
      <c r="H181" t="s">
        <v>357</v>
      </c>
      <c r="I181">
        <v>3</v>
      </c>
      <c r="J181" t="s">
        <v>20</v>
      </c>
      <c r="K181">
        <v>2</v>
      </c>
      <c r="L181" t="s">
        <v>21</v>
      </c>
      <c r="M181" t="s">
        <v>22</v>
      </c>
      <c r="N181" t="s">
        <v>23</v>
      </c>
      <c r="O181" t="s">
        <v>24</v>
      </c>
      <c r="P181" s="1">
        <v>45730.923449074071</v>
      </c>
      <c r="Q181" t="s">
        <v>36</v>
      </c>
      <c r="R181" t="s">
        <v>54</v>
      </c>
      <c r="S181" s="2">
        <v>45567</v>
      </c>
      <c r="T181" s="2">
        <v>45567</v>
      </c>
      <c r="U181" t="s">
        <v>54</v>
      </c>
      <c r="V181">
        <v>830</v>
      </c>
      <c r="W181" t="s">
        <v>28</v>
      </c>
      <c r="X181">
        <v>1</v>
      </c>
    </row>
    <row r="182" spans="1:24" x14ac:dyDescent="0.25">
      <c r="A182">
        <v>0</v>
      </c>
      <c r="B182">
        <v>2</v>
      </c>
      <c r="C182" t="s">
        <v>517</v>
      </c>
      <c r="D182">
        <v>0</v>
      </c>
      <c r="E182" t="s">
        <v>477</v>
      </c>
      <c r="F182" s="2">
        <v>45567.428402777776</v>
      </c>
      <c r="G182" t="s">
        <v>454</v>
      </c>
      <c r="H182" t="s">
        <v>357</v>
      </c>
      <c r="I182">
        <v>3</v>
      </c>
      <c r="J182" t="s">
        <v>20</v>
      </c>
      <c r="K182">
        <v>2</v>
      </c>
      <c r="L182" t="s">
        <v>21</v>
      </c>
      <c r="M182" t="s">
        <v>22</v>
      </c>
      <c r="N182" t="s">
        <v>23</v>
      </c>
      <c r="O182" t="s">
        <v>29</v>
      </c>
      <c r="P182" s="1">
        <v>45731.103460648148</v>
      </c>
      <c r="Q182" t="s">
        <v>36</v>
      </c>
      <c r="R182" t="s">
        <v>54</v>
      </c>
      <c r="S182" s="2">
        <v>45567</v>
      </c>
      <c r="T182" s="2">
        <v>45567</v>
      </c>
      <c r="U182" t="s">
        <v>54</v>
      </c>
      <c r="V182">
        <v>830</v>
      </c>
      <c r="W182" t="s">
        <v>28</v>
      </c>
      <c r="X182">
        <v>1</v>
      </c>
    </row>
    <row r="183" spans="1:24" x14ac:dyDescent="0.25">
      <c r="A183">
        <v>1</v>
      </c>
      <c r="B183">
        <v>1</v>
      </c>
      <c r="C183" t="s">
        <v>517</v>
      </c>
      <c r="D183">
        <v>0</v>
      </c>
      <c r="E183" t="s">
        <v>477</v>
      </c>
      <c r="F183" s="2">
        <v>45545.452337962961</v>
      </c>
      <c r="G183" t="s">
        <v>455</v>
      </c>
      <c r="H183" t="s">
        <v>456</v>
      </c>
      <c r="I183">
        <v>3</v>
      </c>
      <c r="J183" t="s">
        <v>20</v>
      </c>
      <c r="K183">
        <v>2</v>
      </c>
      <c r="L183" t="s">
        <v>21</v>
      </c>
      <c r="M183" t="s">
        <v>22</v>
      </c>
      <c r="N183" t="s">
        <v>23</v>
      </c>
      <c r="O183" t="s">
        <v>29</v>
      </c>
      <c r="P183" s="1">
        <v>45736.969930555555</v>
      </c>
      <c r="Q183" t="s">
        <v>30</v>
      </c>
      <c r="R183" t="s">
        <v>54</v>
      </c>
      <c r="S183" s="2">
        <v>45545</v>
      </c>
      <c r="T183" s="2">
        <v>45545</v>
      </c>
      <c r="U183" t="s">
        <v>54</v>
      </c>
      <c r="V183">
        <v>830</v>
      </c>
      <c r="W183" t="s">
        <v>28</v>
      </c>
      <c r="X183">
        <v>1</v>
      </c>
    </row>
    <row r="184" spans="1:24" x14ac:dyDescent="0.25">
      <c r="A184">
        <v>1</v>
      </c>
      <c r="B184">
        <v>1</v>
      </c>
      <c r="C184" t="s">
        <v>517</v>
      </c>
      <c r="D184">
        <v>0</v>
      </c>
      <c r="E184" t="s">
        <v>477</v>
      </c>
      <c r="F184" s="2">
        <v>45545.437905092593</v>
      </c>
      <c r="G184" t="s">
        <v>457</v>
      </c>
      <c r="H184" t="s">
        <v>456</v>
      </c>
      <c r="I184">
        <v>3</v>
      </c>
      <c r="J184" t="s">
        <v>20</v>
      </c>
      <c r="K184">
        <v>2</v>
      </c>
      <c r="L184" t="s">
        <v>21</v>
      </c>
      <c r="M184" t="s">
        <v>22</v>
      </c>
      <c r="N184" t="s">
        <v>23</v>
      </c>
      <c r="O184" t="s">
        <v>24</v>
      </c>
      <c r="P184" s="1">
        <v>45747.692175925928</v>
      </c>
      <c r="Q184" t="s">
        <v>39</v>
      </c>
      <c r="R184" t="s">
        <v>54</v>
      </c>
      <c r="S184" s="2">
        <v>45545</v>
      </c>
      <c r="T184" s="2">
        <v>45545</v>
      </c>
      <c r="U184" t="s">
        <v>54</v>
      </c>
      <c r="V184">
        <v>850</v>
      </c>
      <c r="W184" t="s">
        <v>28</v>
      </c>
      <c r="X184">
        <v>1</v>
      </c>
    </row>
    <row r="185" spans="1:24" x14ac:dyDescent="0.25">
      <c r="A185">
        <v>1</v>
      </c>
      <c r="B185">
        <v>1</v>
      </c>
      <c r="C185" t="s">
        <v>517</v>
      </c>
      <c r="D185">
        <v>0</v>
      </c>
      <c r="E185" t="s">
        <v>477</v>
      </c>
      <c r="F185" s="2">
        <v>45540.481608796297</v>
      </c>
      <c r="G185" t="s">
        <v>458</v>
      </c>
      <c r="H185" t="s">
        <v>459</v>
      </c>
      <c r="I185">
        <v>3</v>
      </c>
      <c r="J185" t="s">
        <v>20</v>
      </c>
      <c r="K185">
        <v>2</v>
      </c>
      <c r="L185" t="s">
        <v>21</v>
      </c>
      <c r="M185" t="s">
        <v>22</v>
      </c>
      <c r="N185" t="s">
        <v>23</v>
      </c>
      <c r="O185" t="s">
        <v>24</v>
      </c>
      <c r="P185" s="1">
        <v>45570.963495370372</v>
      </c>
      <c r="Q185" t="s">
        <v>78</v>
      </c>
      <c r="R185" t="s">
        <v>54</v>
      </c>
      <c r="S185" s="2">
        <v>45540</v>
      </c>
      <c r="T185" s="2">
        <v>45540</v>
      </c>
      <c r="U185" t="s">
        <v>54</v>
      </c>
      <c r="V185">
        <v>830</v>
      </c>
      <c r="W185" t="s">
        <v>28</v>
      </c>
      <c r="X185">
        <v>1</v>
      </c>
    </row>
    <row r="186" spans="1:24" x14ac:dyDescent="0.25">
      <c r="A186">
        <v>0</v>
      </c>
      <c r="B186">
        <v>2</v>
      </c>
      <c r="C186" t="s">
        <v>517</v>
      </c>
      <c r="D186">
        <v>0</v>
      </c>
      <c r="E186" t="s">
        <v>477</v>
      </c>
      <c r="F186" s="2">
        <v>45540.481608796297</v>
      </c>
      <c r="G186" t="s">
        <v>458</v>
      </c>
      <c r="H186" t="s">
        <v>459</v>
      </c>
      <c r="I186">
        <v>3</v>
      </c>
      <c r="J186" t="s">
        <v>20</v>
      </c>
      <c r="K186">
        <v>2</v>
      </c>
      <c r="L186" t="s">
        <v>21</v>
      </c>
      <c r="M186" t="s">
        <v>22</v>
      </c>
      <c r="N186" t="s">
        <v>23</v>
      </c>
      <c r="O186" t="s">
        <v>29</v>
      </c>
      <c r="P186" s="1">
        <v>45571.055335648147</v>
      </c>
      <c r="Q186" t="s">
        <v>56</v>
      </c>
      <c r="R186" t="s">
        <v>54</v>
      </c>
      <c r="S186" s="2">
        <v>45540</v>
      </c>
      <c r="T186" s="2">
        <v>45540</v>
      </c>
      <c r="U186" t="s">
        <v>54</v>
      </c>
      <c r="V186">
        <v>830</v>
      </c>
      <c r="W186" t="s">
        <v>28</v>
      </c>
      <c r="X186">
        <v>1</v>
      </c>
    </row>
    <row r="187" spans="1:24" x14ac:dyDescent="0.25">
      <c r="A187">
        <v>0</v>
      </c>
      <c r="B187">
        <v>3</v>
      </c>
      <c r="C187" t="s">
        <v>517</v>
      </c>
      <c r="D187">
        <v>0</v>
      </c>
      <c r="E187" t="s">
        <v>477</v>
      </c>
      <c r="F187" s="2">
        <v>45540.481608796297</v>
      </c>
      <c r="G187" t="s">
        <v>458</v>
      </c>
      <c r="H187" t="s">
        <v>459</v>
      </c>
      <c r="I187">
        <v>3</v>
      </c>
      <c r="J187" t="s">
        <v>20</v>
      </c>
      <c r="K187">
        <v>2</v>
      </c>
      <c r="L187" t="s">
        <v>21</v>
      </c>
      <c r="M187" t="s">
        <v>22</v>
      </c>
      <c r="N187" t="s">
        <v>23</v>
      </c>
      <c r="O187" t="s">
        <v>29</v>
      </c>
      <c r="P187" s="1">
        <v>45571.209768518522</v>
      </c>
      <c r="Q187" t="s">
        <v>30</v>
      </c>
      <c r="R187" t="s">
        <v>54</v>
      </c>
      <c r="S187" s="2">
        <v>45540</v>
      </c>
      <c r="T187" s="2">
        <v>45540</v>
      </c>
      <c r="U187" t="s">
        <v>54</v>
      </c>
      <c r="V187">
        <v>830</v>
      </c>
      <c r="W187" t="s">
        <v>28</v>
      </c>
      <c r="X187">
        <v>1</v>
      </c>
    </row>
    <row r="188" spans="1:24" x14ac:dyDescent="0.25">
      <c r="A188">
        <v>0</v>
      </c>
      <c r="B188">
        <v>4</v>
      </c>
      <c r="C188" t="s">
        <v>517</v>
      </c>
      <c r="D188">
        <v>0</v>
      </c>
      <c r="E188" t="s">
        <v>477</v>
      </c>
      <c r="F188" s="2">
        <v>45540.481608796297</v>
      </c>
      <c r="G188" t="s">
        <v>458</v>
      </c>
      <c r="H188" t="s">
        <v>459</v>
      </c>
      <c r="I188">
        <v>3</v>
      </c>
      <c r="J188" t="s">
        <v>20</v>
      </c>
      <c r="K188">
        <v>2</v>
      </c>
      <c r="L188" t="s">
        <v>21</v>
      </c>
      <c r="M188" t="s">
        <v>22</v>
      </c>
      <c r="N188" t="s">
        <v>23</v>
      </c>
      <c r="O188" t="s">
        <v>24</v>
      </c>
      <c r="P188" s="1">
        <v>45619.104756944442</v>
      </c>
      <c r="Q188" t="s">
        <v>59</v>
      </c>
      <c r="R188" t="s">
        <v>54</v>
      </c>
      <c r="S188" s="2">
        <v>45540</v>
      </c>
      <c r="T188" s="2">
        <v>45540</v>
      </c>
      <c r="U188" t="s">
        <v>54</v>
      </c>
      <c r="V188">
        <v>830</v>
      </c>
      <c r="W188" t="s">
        <v>28</v>
      </c>
      <c r="X188">
        <v>1</v>
      </c>
    </row>
    <row r="189" spans="1:24" x14ac:dyDescent="0.25">
      <c r="A189">
        <v>0</v>
      </c>
      <c r="B189">
        <v>5</v>
      </c>
      <c r="C189" t="s">
        <v>517</v>
      </c>
      <c r="D189">
        <v>0</v>
      </c>
      <c r="E189" t="s">
        <v>477</v>
      </c>
      <c r="F189" s="2">
        <v>45540.481608796297</v>
      </c>
      <c r="G189" t="s">
        <v>458</v>
      </c>
      <c r="H189" t="s">
        <v>459</v>
      </c>
      <c r="I189">
        <v>3</v>
      </c>
      <c r="J189" t="s">
        <v>20</v>
      </c>
      <c r="K189">
        <v>2</v>
      </c>
      <c r="L189" t="s">
        <v>21</v>
      </c>
      <c r="M189" t="s">
        <v>22</v>
      </c>
      <c r="N189" t="s">
        <v>23</v>
      </c>
      <c r="O189" t="s">
        <v>29</v>
      </c>
      <c r="P189" s="1">
        <v>45619.273368055554</v>
      </c>
      <c r="Q189" t="s">
        <v>30</v>
      </c>
      <c r="R189" t="s">
        <v>54</v>
      </c>
      <c r="S189" s="2">
        <v>45540</v>
      </c>
      <c r="T189" s="2">
        <v>45540</v>
      </c>
      <c r="U189" t="s">
        <v>54</v>
      </c>
      <c r="V189">
        <v>830</v>
      </c>
      <c r="W189" t="s">
        <v>28</v>
      </c>
      <c r="X189">
        <v>1</v>
      </c>
    </row>
    <row r="190" spans="1:24" x14ac:dyDescent="0.25">
      <c r="A190">
        <v>0</v>
      </c>
      <c r="B190">
        <v>6</v>
      </c>
      <c r="C190" t="s">
        <v>517</v>
      </c>
      <c r="D190">
        <v>0</v>
      </c>
      <c r="E190" t="s">
        <v>477</v>
      </c>
      <c r="F190" s="2">
        <v>45540.481608796297</v>
      </c>
      <c r="G190" t="s">
        <v>458</v>
      </c>
      <c r="H190" t="s">
        <v>459</v>
      </c>
      <c r="I190">
        <v>3</v>
      </c>
      <c r="J190" t="s">
        <v>20</v>
      </c>
      <c r="K190">
        <v>2</v>
      </c>
      <c r="L190" t="s">
        <v>21</v>
      </c>
      <c r="M190" t="s">
        <v>22</v>
      </c>
      <c r="N190" t="s">
        <v>23</v>
      </c>
      <c r="O190" t="s">
        <v>29</v>
      </c>
      <c r="P190" s="1">
        <v>45621.038124999999</v>
      </c>
      <c r="Q190" t="s">
        <v>78</v>
      </c>
      <c r="R190" t="s">
        <v>54</v>
      </c>
      <c r="S190" s="2">
        <v>45540</v>
      </c>
      <c r="T190" s="2">
        <v>45540</v>
      </c>
      <c r="U190" t="s">
        <v>54</v>
      </c>
      <c r="V190">
        <v>830</v>
      </c>
      <c r="W190" t="s">
        <v>28</v>
      </c>
      <c r="X190">
        <v>1</v>
      </c>
    </row>
    <row r="191" spans="1:24" x14ac:dyDescent="0.25">
      <c r="A191">
        <v>0</v>
      </c>
      <c r="B191">
        <v>7</v>
      </c>
      <c r="C191" t="s">
        <v>517</v>
      </c>
      <c r="D191">
        <v>0</v>
      </c>
      <c r="E191" t="s">
        <v>477</v>
      </c>
      <c r="F191" s="2">
        <v>45540.481608796297</v>
      </c>
      <c r="G191" t="s">
        <v>458</v>
      </c>
      <c r="H191" t="s">
        <v>459</v>
      </c>
      <c r="I191">
        <v>3</v>
      </c>
      <c r="J191" t="s">
        <v>20</v>
      </c>
      <c r="K191">
        <v>2</v>
      </c>
      <c r="L191" t="s">
        <v>21</v>
      </c>
      <c r="M191" t="s">
        <v>22</v>
      </c>
      <c r="N191" t="s">
        <v>23</v>
      </c>
      <c r="O191" t="s">
        <v>24</v>
      </c>
      <c r="P191" s="1">
        <v>45713.94021990741</v>
      </c>
      <c r="Q191" t="s">
        <v>36</v>
      </c>
      <c r="R191" t="s">
        <v>54</v>
      </c>
      <c r="S191" s="2">
        <v>45540</v>
      </c>
      <c r="T191" s="2">
        <v>45540</v>
      </c>
      <c r="U191" t="s">
        <v>54</v>
      </c>
      <c r="V191">
        <v>830</v>
      </c>
      <c r="W191" t="s">
        <v>28</v>
      </c>
      <c r="X191">
        <v>1</v>
      </c>
    </row>
    <row r="192" spans="1:24" x14ac:dyDescent="0.25">
      <c r="A192">
        <v>0</v>
      </c>
      <c r="B192">
        <v>8</v>
      </c>
      <c r="C192" t="s">
        <v>517</v>
      </c>
      <c r="D192">
        <v>0</v>
      </c>
      <c r="E192" t="s">
        <v>477</v>
      </c>
      <c r="F192" s="2">
        <v>45540.481608796297</v>
      </c>
      <c r="G192" t="s">
        <v>458</v>
      </c>
      <c r="H192" t="s">
        <v>459</v>
      </c>
      <c r="I192">
        <v>3</v>
      </c>
      <c r="J192" t="s">
        <v>20</v>
      </c>
      <c r="K192">
        <v>2</v>
      </c>
      <c r="L192" t="s">
        <v>21</v>
      </c>
      <c r="M192" t="s">
        <v>22</v>
      </c>
      <c r="N192" t="s">
        <v>23</v>
      </c>
      <c r="O192" t="s">
        <v>29</v>
      </c>
      <c r="P192" s="1">
        <v>45714.161932870367</v>
      </c>
      <c r="Q192" t="s">
        <v>33</v>
      </c>
      <c r="R192" t="s">
        <v>54</v>
      </c>
      <c r="S192" s="2">
        <v>45540</v>
      </c>
      <c r="T192" s="2">
        <v>45540</v>
      </c>
      <c r="U192" t="s">
        <v>54</v>
      </c>
      <c r="V192">
        <v>830</v>
      </c>
      <c r="W192" t="s">
        <v>28</v>
      </c>
      <c r="X192">
        <v>1</v>
      </c>
    </row>
    <row r="193" spans="1:24" x14ac:dyDescent="0.25">
      <c r="A193">
        <v>1</v>
      </c>
      <c r="B193">
        <v>1</v>
      </c>
      <c r="C193" t="s">
        <v>517</v>
      </c>
      <c r="D193">
        <v>0</v>
      </c>
      <c r="E193" t="s">
        <v>472</v>
      </c>
      <c r="F193" s="2">
        <v>45511.470266203702</v>
      </c>
      <c r="G193" t="s">
        <v>460</v>
      </c>
      <c r="H193" t="s">
        <v>461</v>
      </c>
      <c r="I193">
        <v>3</v>
      </c>
      <c r="J193" t="s">
        <v>20</v>
      </c>
      <c r="K193">
        <v>5</v>
      </c>
      <c r="L193" t="s">
        <v>112</v>
      </c>
      <c r="M193" t="s">
        <v>113</v>
      </c>
      <c r="N193" t="s">
        <v>112</v>
      </c>
      <c r="O193" t="s">
        <v>24</v>
      </c>
      <c r="P193" s="1">
        <v>45720.097129629627</v>
      </c>
      <c r="Q193" t="s">
        <v>25</v>
      </c>
      <c r="R193" t="s">
        <v>114</v>
      </c>
      <c r="S193" s="2">
        <v>45511</v>
      </c>
      <c r="T193" s="2">
        <v>45511</v>
      </c>
      <c r="U193" t="s">
        <v>114</v>
      </c>
      <c r="V193">
        <v>785</v>
      </c>
      <c r="W193" t="s">
        <v>28</v>
      </c>
      <c r="X193">
        <v>1</v>
      </c>
    </row>
    <row r="194" spans="1:24" x14ac:dyDescent="0.25">
      <c r="A194">
        <v>0</v>
      </c>
      <c r="B194">
        <v>2</v>
      </c>
      <c r="C194" t="s">
        <v>517</v>
      </c>
      <c r="D194">
        <v>0</v>
      </c>
      <c r="E194" t="s">
        <v>472</v>
      </c>
      <c r="F194" s="2">
        <v>45511.470266203702</v>
      </c>
      <c r="G194" t="s">
        <v>460</v>
      </c>
      <c r="H194" t="s">
        <v>461</v>
      </c>
      <c r="I194">
        <v>3</v>
      </c>
      <c r="J194" t="s">
        <v>20</v>
      </c>
      <c r="K194">
        <v>5</v>
      </c>
      <c r="L194" t="s">
        <v>112</v>
      </c>
      <c r="M194" t="s">
        <v>113</v>
      </c>
      <c r="N194" t="s">
        <v>112</v>
      </c>
      <c r="O194" t="s">
        <v>29</v>
      </c>
      <c r="P194" s="1">
        <v>45720.67291666667</v>
      </c>
      <c r="Q194" t="s">
        <v>56</v>
      </c>
      <c r="R194" t="s">
        <v>114</v>
      </c>
      <c r="S194" s="2">
        <v>45511</v>
      </c>
      <c r="T194" s="2">
        <v>45511</v>
      </c>
      <c r="U194" t="s">
        <v>114</v>
      </c>
      <c r="V194">
        <v>785</v>
      </c>
      <c r="W194" t="s">
        <v>28</v>
      </c>
      <c r="X194">
        <v>1</v>
      </c>
    </row>
    <row r="195" spans="1:24" x14ac:dyDescent="0.25">
      <c r="A195">
        <v>0</v>
      </c>
      <c r="B195">
        <v>3</v>
      </c>
      <c r="C195" t="s">
        <v>517</v>
      </c>
      <c r="D195">
        <v>0</v>
      </c>
      <c r="E195" t="s">
        <v>472</v>
      </c>
      <c r="F195" s="2">
        <v>45511.470266203702</v>
      </c>
      <c r="G195" t="s">
        <v>460</v>
      </c>
      <c r="H195" t="s">
        <v>461</v>
      </c>
      <c r="I195">
        <v>3</v>
      </c>
      <c r="J195" t="s">
        <v>20</v>
      </c>
      <c r="K195">
        <v>5</v>
      </c>
      <c r="L195" t="s">
        <v>112</v>
      </c>
      <c r="M195" t="s">
        <v>113</v>
      </c>
      <c r="N195" t="s">
        <v>112</v>
      </c>
      <c r="O195" t="s">
        <v>29</v>
      </c>
      <c r="P195" s="1">
        <v>45720.67292824074</v>
      </c>
      <c r="Q195" t="s">
        <v>45</v>
      </c>
      <c r="R195" t="s">
        <v>114</v>
      </c>
      <c r="S195" s="2">
        <v>45511</v>
      </c>
      <c r="T195" s="2">
        <v>45511</v>
      </c>
      <c r="U195" t="s">
        <v>114</v>
      </c>
      <c r="V195">
        <v>785</v>
      </c>
      <c r="W195" t="s">
        <v>28</v>
      </c>
      <c r="X195">
        <v>1</v>
      </c>
    </row>
  </sheetData>
  <dataValidations count="1">
    <dataValidation type="list" allowBlank="1" showInputMessage="1" showErrorMessage="1" sqref="AA3:AA4" xr:uid="{F9E6112B-7B26-478D-AA75-2FD069E4FC47}">
      <formula1>_xlfn.ANCHORARRAY($AA$7)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Interrogation Detail Lochsa</vt:lpstr>
      <vt:lpstr>UNIQUE Function</vt:lpstr>
      <vt:lpstr>Interrogation Summary Hydro</vt:lpstr>
      <vt:lpstr>VLOOKUP Function</vt:lpstr>
      <vt:lpstr>MULTILOOKUP</vt:lpstr>
      <vt:lpstr>DYNAMIC ARRAYS-ADULTS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Dobos,Marika</dc:creator>
  <cp:lastModifiedBy>Dobos,Marika</cp:lastModifiedBy>
  <dcterms:created xsi:type="dcterms:W3CDTF">2025-04-23T18:10:55Z</dcterms:created>
  <dcterms:modified xsi:type="dcterms:W3CDTF">2025-04-24T00:13:13Z</dcterms:modified>
</cp:coreProperties>
</file>